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600" windowHeight="7110"/>
  </bookViews>
  <sheets>
    <sheet name="composition" sheetId="8" r:id="rId1"/>
    <sheet name="export" sheetId="1" r:id="rId2"/>
    <sheet name="Import" sheetId="2" r:id="rId3"/>
    <sheet name="partner" sheetId="3" r:id="rId4"/>
  </sheets>
  <definedNames>
    <definedName name="_xlnm.Print_Area" localSheetId="1">export!$A$1:$I$45</definedName>
  </definedNames>
  <calcPr calcId="124519"/>
</workbook>
</file>

<file path=xl/calcChain.xml><?xml version="1.0" encoding="utf-8"?>
<calcChain xmlns="http://schemas.openxmlformats.org/spreadsheetml/2006/main">
  <c r="E21" i="3"/>
  <c r="E29"/>
  <c r="D20"/>
  <c r="J10" i="1"/>
  <c r="D33" i="2"/>
  <c r="G45" i="1"/>
  <c r="C43" i="3"/>
  <c r="C20"/>
  <c r="D43"/>
  <c r="E30" l="1"/>
  <c r="E31"/>
  <c r="E32"/>
  <c r="E33"/>
  <c r="E34"/>
  <c r="E35"/>
  <c r="E36"/>
  <c r="E37"/>
  <c r="E38"/>
  <c r="E39"/>
  <c r="E40"/>
  <c r="E41"/>
  <c r="E42"/>
  <c r="E44"/>
  <c r="E43"/>
  <c r="E7"/>
  <c r="E8"/>
  <c r="E9"/>
  <c r="E10"/>
  <c r="E11"/>
  <c r="E12"/>
  <c r="E13"/>
  <c r="E14"/>
  <c r="E15"/>
  <c r="E16"/>
  <c r="E17"/>
  <c r="E18"/>
  <c r="E19"/>
  <c r="E6"/>
  <c r="F11" i="2"/>
  <c r="F8"/>
  <c r="F9"/>
  <c r="F10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4"/>
  <c r="F7"/>
  <c r="J40" i="1"/>
  <c r="E33" i="2"/>
  <c r="G27"/>
  <c r="F33" l="1"/>
  <c r="J9" i="1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1"/>
  <c r="J42"/>
  <c r="J43"/>
  <c r="J44"/>
  <c r="J46"/>
  <c r="J8"/>
  <c r="K40"/>
  <c r="E45" l="1"/>
  <c r="G8" i="2" l="1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8"/>
  <c r="G29"/>
  <c r="G30"/>
  <c r="G31"/>
  <c r="G32"/>
  <c r="G34"/>
  <c r="G7"/>
  <c r="C33"/>
  <c r="K9" i="1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1"/>
  <c r="K42"/>
  <c r="K43"/>
  <c r="K44"/>
  <c r="K46"/>
  <c r="K8"/>
  <c r="I45"/>
  <c r="J45" s="1"/>
  <c r="D11" i="8"/>
  <c r="B12" s="1"/>
  <c r="E8"/>
  <c r="D8"/>
  <c r="B9" s="1"/>
  <c r="E5"/>
  <c r="D5"/>
  <c r="B6" s="1"/>
  <c r="C16"/>
  <c r="B16"/>
  <c r="C14"/>
  <c r="B14"/>
  <c r="G11"/>
  <c r="E11"/>
  <c r="G8"/>
  <c r="D14"/>
  <c r="G5"/>
  <c r="E16" l="1"/>
  <c r="G33" i="2"/>
  <c r="K45" i="1"/>
  <c r="D16" i="8"/>
  <c r="C6"/>
  <c r="E14"/>
  <c r="C9"/>
  <c r="C12"/>
  <c r="E20" i="3" l="1"/>
</calcChain>
</file>

<file path=xl/sharedStrings.xml><?xml version="1.0" encoding="utf-8"?>
<sst xmlns="http://schemas.openxmlformats.org/spreadsheetml/2006/main" count="190" uniqueCount="135">
  <si>
    <t>Value in 000 Rs</t>
  </si>
  <si>
    <t>% Change</t>
  </si>
  <si>
    <t>S.N</t>
  </si>
  <si>
    <t>Commodities</t>
  </si>
  <si>
    <t>Unit</t>
  </si>
  <si>
    <t>Quantity</t>
  </si>
  <si>
    <t>Value</t>
  </si>
  <si>
    <t>in value</t>
  </si>
  <si>
    <t>Soyabean oil</t>
  </si>
  <si>
    <t>Palm oil</t>
  </si>
  <si>
    <t>Woolen Carpet</t>
  </si>
  <si>
    <t>Sq.Mtr.</t>
  </si>
  <si>
    <t>Jute and Jute Products</t>
  </si>
  <si>
    <t>Readymade Garments</t>
  </si>
  <si>
    <t>Pcs.</t>
  </si>
  <si>
    <t>Juices</t>
  </si>
  <si>
    <t>Cardamom</t>
  </si>
  <si>
    <t>Kg.</t>
  </si>
  <si>
    <t>Sunflower Oil</t>
  </si>
  <si>
    <t>Iron and Steel products</t>
  </si>
  <si>
    <t>Tea</t>
  </si>
  <si>
    <t>Woolen and Pashmina shawls</t>
  </si>
  <si>
    <t>Rosin and resin acid</t>
  </si>
  <si>
    <t>Noodles, pasta and like</t>
  </si>
  <si>
    <t>Nepalese paper and paper Products</t>
  </si>
  <si>
    <t>Medicinal Herbs</t>
  </si>
  <si>
    <t>Footwear</t>
  </si>
  <si>
    <t>Dentifrices (toothpaste)</t>
  </si>
  <si>
    <t>Essential Oils</t>
  </si>
  <si>
    <t>Handicrafts ( Painting, Sculpture and statuary)</t>
  </si>
  <si>
    <t>Ginger</t>
  </si>
  <si>
    <t>Cotton sacks and bags</t>
  </si>
  <si>
    <t>Lentils</t>
  </si>
  <si>
    <t>Gold Jewellery</t>
  </si>
  <si>
    <t>Hides &amp; Skins</t>
  </si>
  <si>
    <t>Copper and articles thereof</t>
  </si>
  <si>
    <t>Articles of silver jewellery</t>
  </si>
  <si>
    <t>Others</t>
  </si>
  <si>
    <t>Total</t>
  </si>
  <si>
    <t>`</t>
  </si>
  <si>
    <t>Petroleum Products</t>
  </si>
  <si>
    <t>Iron &amp; Steel and products thereof</t>
  </si>
  <si>
    <t>Machinery and parts</t>
  </si>
  <si>
    <t>Transport Vehicles and parts thereof</t>
  </si>
  <si>
    <t>Cereals</t>
  </si>
  <si>
    <t>Electronic and Electrical Equipments</t>
  </si>
  <si>
    <t>Pharmaceutical products</t>
  </si>
  <si>
    <t>Telecommunication Equipment and parts</t>
  </si>
  <si>
    <t>Articles of apparel and clothing accessories</t>
  </si>
  <si>
    <t>Aircraft and parts thereof</t>
  </si>
  <si>
    <t>Fertilizers</t>
  </si>
  <si>
    <t>Polythene Granules</t>
  </si>
  <si>
    <t>Crude soyabean oil</t>
  </si>
  <si>
    <t>Crude palm Oil</t>
  </si>
  <si>
    <t>Gold</t>
  </si>
  <si>
    <t>Chemicals</t>
  </si>
  <si>
    <t>Man-made staple fibres ( Synthetic, Polyester etc)</t>
  </si>
  <si>
    <t>Aluminium and articles thereof</t>
  </si>
  <si>
    <t>Rubber and articles thereof</t>
  </si>
  <si>
    <t>Silver</t>
  </si>
  <si>
    <t>Cotton ( Yarn and Fabrics)</t>
  </si>
  <si>
    <t>Low erucic acid rape or colza seeds</t>
  </si>
  <si>
    <t>Zinc and articles thereof</t>
  </si>
  <si>
    <t>Wool, fine or coarse animal hair</t>
  </si>
  <si>
    <t>Crude sunflower oil</t>
  </si>
  <si>
    <t>Major Trading Partners of Nepal</t>
  </si>
  <si>
    <t>Exports</t>
  </si>
  <si>
    <t>In Billion Rs.</t>
  </si>
  <si>
    <t>Countries/Region</t>
  </si>
  <si>
    <t>Imports</t>
  </si>
  <si>
    <t>(Annual)</t>
  </si>
  <si>
    <t>Foreign Trade Balance of Nepal</t>
  </si>
  <si>
    <t>Total Exports</t>
  </si>
  <si>
    <t>Total Imports</t>
  </si>
  <si>
    <t>Total Trade</t>
  </si>
  <si>
    <t>Trade Deficit</t>
  </si>
  <si>
    <t>Export: Import Ratio</t>
  </si>
  <si>
    <t>1:</t>
  </si>
  <si>
    <t>Share % in Total Trade</t>
  </si>
  <si>
    <t>Dog or cat food</t>
  </si>
  <si>
    <t>Woolen Felt Products</t>
  </si>
  <si>
    <t>F.Y. 2079/80</t>
  </si>
  <si>
    <t>(2022/23)</t>
  </si>
  <si>
    <t>Oil-cake of low erucic acid rape or colza  seeds</t>
  </si>
  <si>
    <t>Plywood</t>
  </si>
  <si>
    <t>Broom grass (Amriso)</t>
  </si>
  <si>
    <t>Brans, sharps and other residues of other  cereals</t>
  </si>
  <si>
    <t>Stoppers, lids, caps and other closures of  plastics</t>
  </si>
  <si>
    <t>Fabrics</t>
  </si>
  <si>
    <t>F.Y. 2080/81</t>
  </si>
  <si>
    <t xml:space="preserve">F.Y. 2080/81 </t>
  </si>
  <si>
    <t>% Change in Value</t>
  </si>
  <si>
    <t>Grand Total</t>
  </si>
  <si>
    <t>(2023/24)</t>
  </si>
  <si>
    <t>Cement Clinker</t>
  </si>
  <si>
    <t>Cement</t>
  </si>
  <si>
    <t xml:space="preserve">COMPARISON OF TOTAL EXPORTS OF SOME MAJOR COMMODITIES </t>
  </si>
  <si>
    <t xml:space="preserve">COMPARISON OF TOTAL IMPORTS OF SOME MAJOR COMMODITIES </t>
  </si>
  <si>
    <t>(Provisional)</t>
  </si>
  <si>
    <t>Yarns</t>
  </si>
  <si>
    <t>F.Y. 2078/79 (2021/22)  Shrawan-Magh</t>
  </si>
  <si>
    <t>F.Y. 2079/80 (2022/23)  Shrawan-Magh</t>
  </si>
  <si>
    <t>F.Y. 2080/81 (2023/24)  Shrawan-Magh</t>
  </si>
  <si>
    <t>Percentage Change in First Seven Month of F.Y. 2079/80 compared to same period of the previous year</t>
  </si>
  <si>
    <t>Percentage Change in First Seven Month of F.Y. 2080/81 compared to same period of the previous year</t>
  </si>
  <si>
    <t>DURING THE FIRST SEVEN MONTH OF THE F.Y. 2079/80 AND 2080/81</t>
  </si>
  <si>
    <t>(Shrawan-Magh)</t>
  </si>
  <si>
    <t>Magh)</t>
  </si>
  <si>
    <t>% Share (Srawn -</t>
  </si>
  <si>
    <t>IN THE FIRST SEVEN MONTH OF THE F.Y. 2079/80 AND 2080/81</t>
  </si>
  <si>
    <t xml:space="preserve"> (Shrawan-Magh) </t>
  </si>
  <si>
    <t>% Share  Shrawan-Magh</t>
  </si>
  <si>
    <t>(First Seven Month Provisional)</t>
  </si>
  <si>
    <t xml:space="preserve">    F.Y. 2079/80        (Shrawan-Magh)</t>
  </si>
  <si>
    <t xml:space="preserve">    F.Y. 2080/81        (Shrawan-Magh)</t>
  </si>
  <si>
    <t>Argentina</t>
  </si>
  <si>
    <t>Australia</t>
  </si>
  <si>
    <t>Canada</t>
  </si>
  <si>
    <t>China</t>
  </si>
  <si>
    <t>Denmark</t>
  </si>
  <si>
    <t>France</t>
  </si>
  <si>
    <t>Germany</t>
  </si>
  <si>
    <t>India</t>
  </si>
  <si>
    <t>Indonesia</t>
  </si>
  <si>
    <t>Italy</t>
  </si>
  <si>
    <t>Japan</t>
  </si>
  <si>
    <t>Malaysia</t>
  </si>
  <si>
    <t>Netherlands</t>
  </si>
  <si>
    <t>Oman</t>
  </si>
  <si>
    <t>Thailand</t>
  </si>
  <si>
    <t>Turkey</t>
  </si>
  <si>
    <t>Ukraine</t>
  </si>
  <si>
    <t>United Arab Emirates</t>
  </si>
  <si>
    <t>United Kingdom</t>
  </si>
  <si>
    <t>United States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</si>
</sst>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  <numFmt numFmtId="167" formatCode="#,##0.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i/>
      <sz val="12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46">
    <xf numFmtId="0" fontId="0" fillId="0" borderId="0" xfId="0"/>
    <xf numFmtId="0" fontId="0" fillId="0" borderId="0" xfId="0" applyFont="1" applyBorder="1" applyAlignment="1">
      <alignment vertical="top"/>
    </xf>
    <xf numFmtId="164" fontId="0" fillId="0" borderId="0" xfId="1" applyNumberFormat="1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/>
    </xf>
    <xf numFmtId="164" fontId="1" fillId="0" borderId="0" xfId="2" applyNumberFormat="1" applyFont="1" applyBorder="1" applyAlignment="1">
      <alignment vertical="top"/>
    </xf>
    <xf numFmtId="164" fontId="0" fillId="0" borderId="0" xfId="1" applyNumberFormat="1" applyFont="1" applyAlignment="1"/>
    <xf numFmtId="0" fontId="6" fillId="0" borderId="0" xfId="0" applyFont="1" applyBorder="1" applyAlignment="1">
      <alignment horizontal="right"/>
    </xf>
    <xf numFmtId="0" fontId="8" fillId="0" borderId="0" xfId="0" applyFont="1"/>
    <xf numFmtId="0" fontId="9" fillId="0" borderId="0" xfId="0" applyFont="1"/>
    <xf numFmtId="164" fontId="9" fillId="0" borderId="0" xfId="1" applyNumberFormat="1" applyFont="1"/>
    <xf numFmtId="0" fontId="9" fillId="0" borderId="3" xfId="0" applyFont="1" applyBorder="1"/>
    <xf numFmtId="0" fontId="6" fillId="0" borderId="10" xfId="0" applyFont="1" applyBorder="1" applyAlignment="1">
      <alignment horizontal="right" vertical="top"/>
    </xf>
    <xf numFmtId="164" fontId="6" fillId="0" borderId="3" xfId="1" applyNumberFormat="1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9" fillId="0" borderId="6" xfId="0" applyFont="1" applyBorder="1"/>
    <xf numFmtId="0" fontId="9" fillId="0" borderId="9" xfId="0" applyFont="1" applyBorder="1"/>
    <xf numFmtId="0" fontId="9" fillId="0" borderId="5" xfId="0" applyFont="1" applyBorder="1"/>
    <xf numFmtId="0" fontId="6" fillId="0" borderId="3" xfId="0" applyFont="1" applyBorder="1" applyAlignment="1">
      <alignment horizontal="left"/>
    </xf>
    <xf numFmtId="43" fontId="3" fillId="0" borderId="2" xfId="0" applyNumberFormat="1" applyFont="1" applyBorder="1" applyAlignment="1">
      <alignment vertical="top"/>
    </xf>
    <xf numFmtId="43" fontId="3" fillId="0" borderId="3" xfId="0" applyNumberFormat="1" applyFont="1" applyBorder="1" applyAlignment="1">
      <alignment vertical="top"/>
    </xf>
    <xf numFmtId="0" fontId="12" fillId="0" borderId="8" xfId="0" applyFont="1" applyBorder="1"/>
    <xf numFmtId="0" fontId="6" fillId="0" borderId="8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164" fontId="4" fillId="0" borderId="0" xfId="1" applyNumberFormat="1" applyFont="1" applyBorder="1" applyAlignment="1"/>
    <xf numFmtId="164" fontId="4" fillId="0" borderId="0" xfId="1" applyNumberFormat="1" applyFont="1" applyBorder="1" applyAlignment="1">
      <alignment horizontal="left"/>
    </xf>
    <xf numFmtId="0" fontId="8" fillId="0" borderId="0" xfId="0" applyFont="1" applyBorder="1"/>
    <xf numFmtId="164" fontId="1" fillId="0" borderId="0" xfId="1" applyNumberFormat="1" applyFont="1" applyBorder="1"/>
    <xf numFmtId="164" fontId="13" fillId="0" borderId="0" xfId="2" applyNumberFormat="1" applyFont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9" fillId="0" borderId="4" xfId="0" applyFont="1" applyBorder="1"/>
    <xf numFmtId="0" fontId="6" fillId="0" borderId="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2" fontId="8" fillId="0" borderId="0" xfId="0" applyNumberFormat="1" applyFont="1"/>
    <xf numFmtId="43" fontId="14" fillId="0" borderId="3" xfId="1" applyNumberFormat="1" applyFont="1" applyBorder="1"/>
    <xf numFmtId="20" fontId="6" fillId="0" borderId="2" xfId="0" quotePrefix="1" applyNumberFormat="1" applyFont="1" applyBorder="1" applyAlignment="1">
      <alignment horizontal="right"/>
    </xf>
    <xf numFmtId="166" fontId="6" fillId="0" borderId="10" xfId="0" applyNumberFormat="1" applyFont="1" applyBorder="1" applyAlignment="1">
      <alignment horizontal="left"/>
    </xf>
    <xf numFmtId="165" fontId="12" fillId="0" borderId="8" xfId="1" applyNumberFormat="1" applyFont="1" applyBorder="1" applyAlignment="1">
      <alignment vertical="top"/>
    </xf>
    <xf numFmtId="0" fontId="9" fillId="0" borderId="0" xfId="0" applyFont="1" applyBorder="1"/>
    <xf numFmtId="166" fontId="6" fillId="0" borderId="11" xfId="0" applyNumberFormat="1" applyFont="1" applyBorder="1" applyAlignment="1">
      <alignment horizontal="left"/>
    </xf>
    <xf numFmtId="166" fontId="6" fillId="0" borderId="9" xfId="0" applyNumberFormat="1" applyFont="1" applyBorder="1" applyAlignment="1">
      <alignment horizontal="left"/>
    </xf>
    <xf numFmtId="43" fontId="3" fillId="0" borderId="0" xfId="1" applyFont="1" applyBorder="1" applyAlignment="1">
      <alignment vertical="top"/>
    </xf>
    <xf numFmtId="165" fontId="12" fillId="0" borderId="7" xfId="1" applyNumberFormat="1" applyFont="1" applyBorder="1" applyAlignment="1">
      <alignment vertical="top"/>
    </xf>
    <xf numFmtId="0" fontId="9" fillId="0" borderId="8" xfId="0" applyFont="1" applyBorder="1"/>
    <xf numFmtId="0" fontId="9" fillId="0" borderId="11" xfId="0" applyFont="1" applyBorder="1"/>
    <xf numFmtId="20" fontId="6" fillId="0" borderId="0" xfId="0" quotePrefix="1" applyNumberFormat="1" applyFont="1" applyBorder="1" applyAlignment="1">
      <alignment horizontal="right"/>
    </xf>
    <xf numFmtId="166" fontId="6" fillId="0" borderId="8" xfId="0" applyNumberFormat="1" applyFont="1" applyBorder="1" applyAlignment="1">
      <alignment vertical="top"/>
    </xf>
    <xf numFmtId="166" fontId="6" fillId="0" borderId="11" xfId="0" applyNumberFormat="1" applyFont="1" applyBorder="1" applyAlignment="1">
      <alignment vertical="top"/>
    </xf>
    <xf numFmtId="0" fontId="6" fillId="0" borderId="6" xfId="0" applyFont="1" applyBorder="1" applyAlignment="1">
      <alignment vertical="top"/>
    </xf>
    <xf numFmtId="0" fontId="6" fillId="0" borderId="9" xfId="0" applyFont="1" applyBorder="1" applyAlignment="1">
      <alignment vertical="top"/>
    </xf>
    <xf numFmtId="0" fontId="15" fillId="0" borderId="8" xfId="0" applyFont="1" applyBorder="1" applyAlignment="1">
      <alignment horizontal="center" vertical="top"/>
    </xf>
    <xf numFmtId="0" fontId="14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3" fillId="0" borderId="0" xfId="0" applyFont="1" applyBorder="1" applyAlignment="1">
      <alignment horizontal="center" vertical="top" wrapText="1"/>
    </xf>
    <xf numFmtId="164" fontId="16" fillId="0" borderId="7" xfId="1" applyNumberFormat="1" applyFont="1" applyBorder="1"/>
    <xf numFmtId="164" fontId="16" fillId="0" borderId="7" xfId="1" applyNumberFormat="1" applyFont="1" applyBorder="1" applyAlignment="1">
      <alignment vertical="top"/>
    </xf>
    <xf numFmtId="164" fontId="19" fillId="0" borderId="7" xfId="1" applyNumberFormat="1" applyFont="1" applyBorder="1" applyAlignment="1">
      <alignment horizontal="right" vertical="top"/>
    </xf>
    <xf numFmtId="164" fontId="16" fillId="0" borderId="0" xfId="1" applyNumberFormat="1" applyFont="1" applyBorder="1"/>
    <xf numFmtId="164" fontId="19" fillId="0" borderId="7" xfId="1" applyNumberFormat="1" applyFont="1" applyBorder="1" applyAlignment="1">
      <alignment horizontal="right" vertical="center"/>
    </xf>
    <xf numFmtId="164" fontId="19" fillId="0" borderId="1" xfId="1" applyNumberFormat="1" applyFont="1" applyBorder="1" applyAlignment="1">
      <alignment horizontal="right" vertical="top"/>
    </xf>
    <xf numFmtId="164" fontId="5" fillId="0" borderId="0" xfId="1" applyNumberFormat="1" applyFont="1" applyFill="1" applyBorder="1" applyAlignment="1" applyProtection="1"/>
    <xf numFmtId="164" fontId="3" fillId="0" borderId="0" xfId="1" applyNumberFormat="1" applyFont="1" applyBorder="1" applyAlignment="1">
      <alignment horizontal="right"/>
    </xf>
    <xf numFmtId="164" fontId="21" fillId="0" borderId="0" xfId="1" applyNumberFormat="1" applyFont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top"/>
    </xf>
    <xf numFmtId="0" fontId="15" fillId="0" borderId="2" xfId="0" applyFont="1" applyFill="1" applyBorder="1" applyAlignment="1">
      <alignment vertical="top"/>
    </xf>
    <xf numFmtId="0" fontId="20" fillId="0" borderId="3" xfId="0" applyFont="1" applyBorder="1" applyAlignment="1">
      <alignment horizontal="right" vertical="top"/>
    </xf>
    <xf numFmtId="0" fontId="15" fillId="0" borderId="0" xfId="0" applyFont="1" applyFill="1" applyBorder="1" applyAlignment="1">
      <alignment vertical="top"/>
    </xf>
    <xf numFmtId="0" fontId="20" fillId="0" borderId="8" xfId="0" applyFont="1" applyBorder="1" applyAlignment="1">
      <alignment horizontal="right" vertical="top"/>
    </xf>
    <xf numFmtId="0" fontId="17" fillId="0" borderId="7" xfId="0" applyFont="1" applyFill="1" applyBorder="1" applyAlignment="1">
      <alignment vertical="top"/>
    </xf>
    <xf numFmtId="0" fontId="17" fillId="0" borderId="0" xfId="0" applyFont="1" applyFill="1" applyBorder="1" applyAlignment="1">
      <alignment vertical="top"/>
    </xf>
    <xf numFmtId="0" fontId="15" fillId="0" borderId="3" xfId="0" applyFont="1" applyFill="1" applyBorder="1" applyAlignment="1">
      <alignment vertical="top"/>
    </xf>
    <xf numFmtId="0" fontId="15" fillId="0" borderId="3" xfId="0" applyNumberFormat="1" applyFont="1" applyFill="1" applyBorder="1" applyAlignment="1">
      <alignment vertical="top"/>
    </xf>
    <xf numFmtId="164" fontId="16" fillId="0" borderId="2" xfId="1" applyNumberFormat="1" applyFont="1" applyFill="1" applyBorder="1"/>
    <xf numFmtId="164" fontId="16" fillId="0" borderId="10" xfId="1" applyNumberFormat="1" applyFont="1" applyFill="1" applyBorder="1" applyAlignment="1">
      <alignment vertical="top"/>
    </xf>
    <xf numFmtId="0" fontId="15" fillId="0" borderId="8" xfId="0" applyFont="1" applyFill="1" applyBorder="1" applyAlignment="1">
      <alignment vertical="top"/>
    </xf>
    <xf numFmtId="0" fontId="15" fillId="0" borderId="0" xfId="0" applyNumberFormat="1" applyFont="1" applyFill="1" applyBorder="1" applyAlignment="1">
      <alignment vertical="top"/>
    </xf>
    <xf numFmtId="0" fontId="15" fillId="0" borderId="8" xfId="0" applyNumberFormat="1" applyFont="1" applyFill="1" applyBorder="1" applyAlignment="1">
      <alignment vertical="top"/>
    </xf>
    <xf numFmtId="164" fontId="16" fillId="0" borderId="11" xfId="1" applyNumberFormat="1" applyFont="1" applyFill="1" applyBorder="1" applyAlignment="1">
      <alignment vertical="top"/>
    </xf>
    <xf numFmtId="164" fontId="16" fillId="0" borderId="0" xfId="1" applyNumberFormat="1" applyFont="1" applyFill="1" applyBorder="1"/>
    <xf numFmtId="0" fontId="19" fillId="0" borderId="0" xfId="0" applyFont="1" applyFill="1" applyBorder="1" applyAlignment="1">
      <alignment vertical="center"/>
    </xf>
    <xf numFmtId="164" fontId="15" fillId="0" borderId="0" xfId="1" applyNumberFormat="1" applyFont="1" applyFill="1" applyBorder="1" applyAlignment="1">
      <alignment horizontal="left"/>
    </xf>
    <xf numFmtId="0" fontId="16" fillId="0" borderId="0" xfId="0" applyFont="1" applyFill="1" applyBorder="1"/>
    <xf numFmtId="164" fontId="16" fillId="0" borderId="0" xfId="1" applyNumberFormat="1" applyFont="1" applyFill="1" applyBorder="1" applyAlignment="1">
      <alignment vertical="top"/>
    </xf>
    <xf numFmtId="0" fontId="15" fillId="0" borderId="5" xfId="0" applyFont="1" applyFill="1" applyBorder="1" applyAlignment="1">
      <alignment vertical="top"/>
    </xf>
    <xf numFmtId="0" fontId="15" fillId="0" borderId="6" xfId="0" applyFont="1" applyFill="1" applyBorder="1" applyAlignment="1">
      <alignment vertical="top"/>
    </xf>
    <xf numFmtId="0" fontId="18" fillId="0" borderId="6" xfId="0" applyFont="1" applyFill="1" applyBorder="1" applyAlignment="1">
      <alignment vertical="top"/>
    </xf>
    <xf numFmtId="0" fontId="17" fillId="0" borderId="9" xfId="0" applyNumberFormat="1" applyFont="1" applyFill="1" applyBorder="1" applyAlignment="1">
      <alignment vertical="top"/>
    </xf>
    <xf numFmtId="0" fontId="17" fillId="0" borderId="3" xfId="0" applyFont="1" applyBorder="1" applyAlignment="1">
      <alignment horizontal="center" vertical="top"/>
    </xf>
    <xf numFmtId="0" fontId="17" fillId="0" borderId="10" xfId="0" applyFont="1" applyBorder="1" applyAlignment="1">
      <alignment horizontal="centerContinuous" vertical="top"/>
    </xf>
    <xf numFmtId="164" fontId="17" fillId="0" borderId="10" xfId="1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right" vertical="top" wrapText="1"/>
    </xf>
    <xf numFmtId="0" fontId="18" fillId="0" borderId="10" xfId="0" applyFont="1" applyBorder="1" applyAlignment="1">
      <alignment vertical="top" wrapText="1"/>
    </xf>
    <xf numFmtId="0" fontId="15" fillId="0" borderId="11" xfId="0" applyFont="1" applyBorder="1" applyAlignment="1">
      <alignment vertical="top"/>
    </xf>
    <xf numFmtId="164" fontId="17" fillId="0" borderId="9" xfId="1" applyNumberFormat="1" applyFont="1" applyBorder="1" applyAlignment="1">
      <alignment horizontal="center" vertical="top"/>
    </xf>
    <xf numFmtId="164" fontId="20" fillId="0" borderId="9" xfId="1" applyNumberFormat="1" applyFont="1" applyBorder="1" applyAlignment="1">
      <alignment horizontal="center"/>
    </xf>
    <xf numFmtId="0" fontId="17" fillId="0" borderId="8" xfId="0" applyFont="1" applyBorder="1" applyAlignment="1">
      <alignment horizontal="right"/>
    </xf>
    <xf numFmtId="0" fontId="17" fillId="0" borderId="11" xfId="0" applyFont="1" applyBorder="1" applyAlignment="1">
      <alignment horizontal="left" vertical="center"/>
    </xf>
    <xf numFmtId="164" fontId="15" fillId="0" borderId="3" xfId="1" applyNumberFormat="1" applyFont="1" applyBorder="1" applyAlignment="1">
      <alignment horizontal="center" vertical="top"/>
    </xf>
    <xf numFmtId="164" fontId="15" fillId="0" borderId="3" xfId="1" applyNumberFormat="1" applyFont="1" applyBorder="1" applyAlignment="1">
      <alignment vertical="top"/>
    </xf>
    <xf numFmtId="164" fontId="16" fillId="0" borderId="3" xfId="1" applyNumberFormat="1" applyFont="1" applyBorder="1" applyAlignment="1"/>
    <xf numFmtId="164" fontId="16" fillId="0" borderId="3" xfId="1" applyNumberFormat="1" applyFont="1" applyBorder="1" applyAlignment="1">
      <alignment vertical="top"/>
    </xf>
    <xf numFmtId="43" fontId="16" fillId="0" borderId="10" xfId="1" applyFont="1" applyBorder="1" applyAlignment="1">
      <alignment vertical="top"/>
    </xf>
    <xf numFmtId="164" fontId="15" fillId="0" borderId="8" xfId="1" applyNumberFormat="1" applyFont="1" applyBorder="1" applyAlignment="1">
      <alignment horizontal="center" vertical="top"/>
    </xf>
    <xf numFmtId="164" fontId="15" fillId="0" borderId="8" xfId="1" applyNumberFormat="1" applyFont="1" applyBorder="1" applyAlignment="1">
      <alignment vertical="top"/>
    </xf>
    <xf numFmtId="164" fontId="16" fillId="0" borderId="8" xfId="1" applyNumberFormat="1" applyFont="1" applyBorder="1" applyAlignment="1"/>
    <xf numFmtId="164" fontId="16" fillId="0" borderId="8" xfId="1" applyNumberFormat="1" applyFont="1" applyBorder="1" applyAlignment="1">
      <alignment vertical="top"/>
    </xf>
    <xf numFmtId="43" fontId="16" fillId="0" borderId="11" xfId="1" applyFont="1" applyBorder="1" applyAlignment="1">
      <alignment vertical="top"/>
    </xf>
    <xf numFmtId="164" fontId="16" fillId="0" borderId="8" xfId="1" applyNumberFormat="1" applyFont="1" applyBorder="1"/>
    <xf numFmtId="164" fontId="19" fillId="0" borderId="8" xfId="1" applyNumberFormat="1" applyFont="1" applyBorder="1" applyAlignment="1">
      <alignment vertical="center"/>
    </xf>
    <xf numFmtId="164" fontId="15" fillId="0" borderId="6" xfId="1" applyNumberFormat="1" applyFont="1" applyBorder="1" applyAlignment="1">
      <alignment horizontal="center" vertical="top"/>
    </xf>
    <xf numFmtId="164" fontId="15" fillId="0" borderId="6" xfId="1" applyNumberFormat="1" applyFont="1" applyBorder="1" applyAlignment="1">
      <alignment vertical="top"/>
    </xf>
    <xf numFmtId="164" fontId="16" fillId="0" borderId="6" xfId="1" applyNumberFormat="1" applyFont="1" applyBorder="1" applyAlignment="1">
      <alignment vertical="top"/>
    </xf>
    <xf numFmtId="164" fontId="18" fillId="0" borderId="14" xfId="1" applyNumberFormat="1" applyFont="1" applyFill="1" applyBorder="1" applyAlignment="1">
      <alignment vertical="top"/>
    </xf>
    <xf numFmtId="0" fontId="3" fillId="0" borderId="6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/>
    </xf>
    <xf numFmtId="0" fontId="22" fillId="0" borderId="0" xfId="0" applyFont="1" applyBorder="1" applyAlignment="1">
      <alignment vertical="top"/>
    </xf>
    <xf numFmtId="164" fontId="16" fillId="0" borderId="11" xfId="1" applyNumberFormat="1" applyFont="1" applyFill="1" applyBorder="1"/>
    <xf numFmtId="0" fontId="17" fillId="0" borderId="2" xfId="0" applyFont="1" applyFill="1" applyBorder="1" applyAlignment="1">
      <alignment vertical="top"/>
    </xf>
    <xf numFmtId="167" fontId="16" fillId="0" borderId="10" xfId="1" applyNumberFormat="1" applyFont="1" applyFill="1" applyBorder="1"/>
    <xf numFmtId="167" fontId="16" fillId="0" borderId="11" xfId="1" applyNumberFormat="1" applyFont="1" applyFill="1" applyBorder="1"/>
    <xf numFmtId="164" fontId="18" fillId="0" borderId="15" xfId="1" applyNumberFormat="1" applyFont="1" applyFill="1" applyBorder="1" applyAlignment="1">
      <alignment vertical="top"/>
    </xf>
    <xf numFmtId="0" fontId="17" fillId="0" borderId="1" xfId="0" applyFont="1" applyFill="1" applyBorder="1" applyAlignment="1">
      <alignment vertical="top"/>
    </xf>
    <xf numFmtId="164" fontId="17" fillId="0" borderId="6" xfId="1" applyNumberFormat="1" applyFont="1" applyBorder="1" applyAlignment="1">
      <alignment vertical="center"/>
    </xf>
    <xf numFmtId="164" fontId="18" fillId="0" borderId="12" xfId="1" applyNumberFormat="1" applyFont="1" applyBorder="1" applyAlignment="1">
      <alignment vertical="center"/>
    </xf>
    <xf numFmtId="43" fontId="18" fillId="0" borderId="13" xfId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21" fillId="0" borderId="0" xfId="1" applyNumberFormat="1" applyFont="1" applyBorder="1" applyAlignment="1">
      <alignment horizontal="center" vertical="top"/>
    </xf>
    <xf numFmtId="0" fontId="20" fillId="0" borderId="6" xfId="0" applyFont="1" applyBorder="1" applyAlignment="1">
      <alignment horizontal="right" vertical="top"/>
    </xf>
    <xf numFmtId="43" fontId="16" fillId="0" borderId="3" xfId="1" applyFont="1" applyFill="1" applyBorder="1"/>
    <xf numFmtId="43" fontId="16" fillId="0" borderId="8" xfId="1" applyFont="1" applyFill="1" applyBorder="1"/>
    <xf numFmtId="43" fontId="16" fillId="0" borderId="6" xfId="1" applyFont="1" applyFill="1" applyBorder="1"/>
    <xf numFmtId="0" fontId="18" fillId="0" borderId="3" xfId="0" applyFont="1" applyBorder="1" applyAlignment="1">
      <alignment vertical="top" wrapText="1"/>
    </xf>
    <xf numFmtId="0" fontId="18" fillId="0" borderId="8" xfId="0" applyFont="1" applyBorder="1" applyAlignment="1">
      <alignment vertical="top" wrapText="1"/>
    </xf>
    <xf numFmtId="0" fontId="17" fillId="0" borderId="6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164" fontId="3" fillId="0" borderId="3" xfId="1" applyNumberFormat="1" applyFont="1" applyBorder="1" applyAlignment="1">
      <alignment horizontal="center" vertical="top" wrapText="1"/>
    </xf>
    <xf numFmtId="164" fontId="3" fillId="0" borderId="6" xfId="1" applyNumberFormat="1" applyFont="1" applyBorder="1" applyAlignment="1">
      <alignment horizontal="center" vertical="center"/>
    </xf>
    <xf numFmtId="166" fontId="14" fillId="0" borderId="3" xfId="1" applyNumberFormat="1" applyFont="1" applyBorder="1" applyAlignment="1">
      <alignment horizontal="right"/>
    </xf>
    <xf numFmtId="166" fontId="14" fillId="0" borderId="6" xfId="1" applyNumberFormat="1" applyFont="1" applyBorder="1" applyAlignment="1">
      <alignment horizontal="right"/>
    </xf>
    <xf numFmtId="166" fontId="0" fillId="0" borderId="8" xfId="1" applyNumberFormat="1" applyFont="1" applyBorder="1"/>
    <xf numFmtId="166" fontId="0" fillId="0" borderId="12" xfId="1" applyNumberFormat="1" applyFont="1" applyBorder="1"/>
    <xf numFmtId="43" fontId="0" fillId="0" borderId="12" xfId="1" applyFont="1" applyBorder="1"/>
    <xf numFmtId="166" fontId="0" fillId="0" borderId="3" xfId="1" applyNumberFormat="1" applyFont="1" applyBorder="1"/>
    <xf numFmtId="43" fontId="10" fillId="0" borderId="3" xfId="1" applyFont="1" applyBorder="1"/>
    <xf numFmtId="164" fontId="17" fillId="0" borderId="4" xfId="1" applyNumberFormat="1" applyFont="1" applyBorder="1" applyAlignment="1">
      <alignment horizontal="right" vertical="top"/>
    </xf>
    <xf numFmtId="164" fontId="16" fillId="0" borderId="9" xfId="1" applyNumberFormat="1" applyFont="1" applyFill="1" applyBorder="1" applyAlignment="1">
      <alignment vertical="top"/>
    </xf>
    <xf numFmtId="164" fontId="7" fillId="0" borderId="0" xfId="0" applyNumberFormat="1" applyFont="1" applyFill="1" applyBorder="1" applyAlignment="1">
      <alignment vertical="top"/>
    </xf>
    <xf numFmtId="0" fontId="17" fillId="0" borderId="4" xfId="0" applyFont="1" applyFill="1" applyBorder="1" applyAlignment="1">
      <alignment vertical="top"/>
    </xf>
    <xf numFmtId="0" fontId="17" fillId="0" borderId="5" xfId="0" applyFont="1" applyFill="1" applyBorder="1" applyAlignment="1">
      <alignment vertical="top"/>
    </xf>
    <xf numFmtId="164" fontId="17" fillId="0" borderId="5" xfId="1" applyNumberFormat="1" applyFont="1" applyBorder="1" applyAlignment="1">
      <alignment horizontal="right" vertical="top"/>
    </xf>
    <xf numFmtId="43" fontId="0" fillId="0" borderId="0" xfId="1" applyFont="1"/>
    <xf numFmtId="164" fontId="19" fillId="0" borderId="0" xfId="1" applyNumberFormat="1" applyFont="1" applyBorder="1" applyAlignment="1">
      <alignment horizontal="right" vertical="top"/>
    </xf>
    <xf numFmtId="164" fontId="16" fillId="0" borderId="5" xfId="1" applyNumberFormat="1" applyFont="1" applyFill="1" applyBorder="1" applyAlignment="1">
      <alignment vertical="top"/>
    </xf>
    <xf numFmtId="164" fontId="17" fillId="0" borderId="0" xfId="1" applyNumberFormat="1" applyFont="1" applyBorder="1" applyAlignment="1">
      <alignment horizontal="right" vertical="top"/>
    </xf>
    <xf numFmtId="164" fontId="16" fillId="0" borderId="4" xfId="1" applyNumberFormat="1" applyFont="1" applyFill="1" applyBorder="1" applyAlignment="1">
      <alignment vertical="top"/>
    </xf>
    <xf numFmtId="166" fontId="16" fillId="0" borderId="10" xfId="1" applyNumberFormat="1" applyFont="1" applyBorder="1" applyAlignment="1">
      <alignment vertical="top"/>
    </xf>
    <xf numFmtId="166" fontId="16" fillId="0" borderId="11" xfId="1" applyNumberFormat="1" applyFont="1" applyBorder="1" applyAlignment="1">
      <alignment vertical="top"/>
    </xf>
    <xf numFmtId="166" fontId="18" fillId="0" borderId="12" xfId="1" applyNumberFormat="1" applyFont="1" applyBorder="1" applyAlignment="1">
      <alignment vertical="top"/>
    </xf>
    <xf numFmtId="166" fontId="16" fillId="0" borderId="8" xfId="1" applyNumberFormat="1" applyFont="1" applyBorder="1"/>
    <xf numFmtId="0" fontId="17" fillId="0" borderId="12" xfId="0" applyFont="1" applyBorder="1" applyAlignment="1">
      <alignment horizontal="center" vertical="top"/>
    </xf>
    <xf numFmtId="166" fontId="18" fillId="0" borderId="12" xfId="1" applyNumberFormat="1" applyFont="1" applyBorder="1"/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166" fontId="16" fillId="0" borderId="0" xfId="1" applyNumberFormat="1" applyFont="1" applyBorder="1"/>
    <xf numFmtId="43" fontId="1" fillId="0" borderId="3" xfId="1" applyFont="1" applyBorder="1"/>
    <xf numFmtId="43" fontId="1" fillId="0" borderId="8" xfId="1" applyFont="1" applyBorder="1"/>
    <xf numFmtId="164" fontId="20" fillId="0" borderId="0" xfId="1" applyNumberFormat="1" applyFont="1" applyBorder="1" applyAlignment="1">
      <alignment horizontal="center" vertical="top"/>
    </xf>
    <xf numFmtId="164" fontId="16" fillId="0" borderId="11" xfId="1" applyNumberFormat="1" applyFont="1" applyBorder="1"/>
    <xf numFmtId="164" fontId="16" fillId="0" borderId="11" xfId="0" applyNumberFormat="1" applyFont="1" applyBorder="1"/>
    <xf numFmtId="164" fontId="15" fillId="0" borderId="0" xfId="1" applyNumberFormat="1" applyFont="1" applyFill="1" applyBorder="1" applyAlignment="1">
      <alignment vertical="top"/>
    </xf>
    <xf numFmtId="43" fontId="16" fillId="0" borderId="0" xfId="1" applyFont="1" applyFill="1" applyBorder="1" applyAlignment="1">
      <alignment vertical="top"/>
    </xf>
    <xf numFmtId="164" fontId="17" fillId="0" borderId="0" xfId="1" applyNumberFormat="1" applyFont="1" applyFill="1" applyBorder="1" applyAlignment="1">
      <alignment horizontal="center" vertical="top"/>
    </xf>
    <xf numFmtId="0" fontId="16" fillId="0" borderId="0" xfId="0" applyFont="1" applyFill="1" applyBorder="1" applyAlignment="1">
      <alignment vertical="top"/>
    </xf>
    <xf numFmtId="164" fontId="15" fillId="0" borderId="5" xfId="1" applyNumberFormat="1" applyFont="1" applyFill="1" applyBorder="1" applyAlignment="1">
      <alignment vertical="top"/>
    </xf>
    <xf numFmtId="43" fontId="2" fillId="0" borderId="3" xfId="1" applyNumberFormat="1" applyFont="1" applyBorder="1"/>
    <xf numFmtId="43" fontId="2" fillId="0" borderId="3" xfId="1" applyFont="1" applyBorder="1" applyAlignment="1">
      <alignment horizontal="right"/>
    </xf>
    <xf numFmtId="164" fontId="1" fillId="0" borderId="11" xfId="1" applyNumberFormat="1" applyFont="1" applyBorder="1"/>
    <xf numFmtId="164" fontId="15" fillId="0" borderId="0" xfId="1" applyNumberFormat="1" applyFont="1" applyBorder="1" applyAlignment="1">
      <alignment vertical="top"/>
    </xf>
    <xf numFmtId="164" fontId="19" fillId="0" borderId="11" xfId="1" applyNumberFormat="1" applyFont="1" applyBorder="1" applyAlignment="1">
      <alignment horizontal="right" vertical="top"/>
    </xf>
    <xf numFmtId="164" fontId="1" fillId="0" borderId="7" xfId="1" applyNumberFormat="1" applyFont="1" applyBorder="1"/>
    <xf numFmtId="164" fontId="16" fillId="0" borderId="11" xfId="1" applyNumberFormat="1" applyFont="1" applyBorder="1" applyAlignment="1">
      <alignment vertical="top"/>
    </xf>
    <xf numFmtId="164" fontId="15" fillId="0" borderId="11" xfId="1" applyNumberFormat="1" applyFont="1" applyFill="1" applyBorder="1" applyAlignment="1"/>
    <xf numFmtId="164" fontId="18" fillId="0" borderId="14" xfId="1" applyNumberFormat="1" applyFont="1" applyBorder="1" applyAlignment="1">
      <alignment vertical="top"/>
    </xf>
    <xf numFmtId="164" fontId="2" fillId="0" borderId="13" xfId="1" applyNumberFormat="1" applyFont="1" applyBorder="1"/>
    <xf numFmtId="43" fontId="18" fillId="0" borderId="12" xfId="1" applyFont="1" applyFill="1" applyBorder="1"/>
    <xf numFmtId="164" fontId="18" fillId="0" borderId="6" xfId="1" applyNumberFormat="1" applyFont="1" applyBorder="1"/>
    <xf numFmtId="164" fontId="16" fillId="0" borderId="1" xfId="1" applyNumberFormat="1" applyFont="1" applyFill="1" applyBorder="1"/>
    <xf numFmtId="164" fontId="16" fillId="0" borderId="7" xfId="1" applyNumberFormat="1" applyFont="1" applyFill="1" applyBorder="1"/>
    <xf numFmtId="164" fontId="16" fillId="0" borderId="2" xfId="1" applyNumberFormat="1" applyFont="1" applyFill="1" applyBorder="1" applyAlignment="1">
      <alignment vertical="top"/>
    </xf>
    <xf numFmtId="164" fontId="16" fillId="0" borderId="0" xfId="0" applyNumberFormat="1" applyFont="1" applyBorder="1"/>
    <xf numFmtId="164" fontId="18" fillId="0" borderId="5" xfId="1" applyNumberFormat="1" applyFont="1" applyFill="1" applyBorder="1" applyAlignment="1">
      <alignment vertical="top"/>
    </xf>
    <xf numFmtId="164" fontId="17" fillId="0" borderId="7" xfId="1" applyNumberFormat="1" applyFont="1" applyBorder="1" applyAlignment="1">
      <alignment horizontal="right" vertical="top"/>
    </xf>
    <xf numFmtId="164" fontId="17" fillId="0" borderId="11" xfId="1" applyNumberFormat="1" applyFont="1" applyBorder="1" applyAlignment="1">
      <alignment horizontal="right" vertical="top"/>
    </xf>
    <xf numFmtId="164" fontId="19" fillId="0" borderId="10" xfId="1" applyNumberFormat="1" applyFont="1" applyBorder="1" applyAlignment="1">
      <alignment horizontal="right" vertical="top"/>
    </xf>
    <xf numFmtId="0" fontId="7" fillId="0" borderId="7" xfId="0" applyFont="1" applyFill="1" applyBorder="1" applyAlignment="1">
      <alignment vertical="top"/>
    </xf>
    <xf numFmtId="164" fontId="7" fillId="0" borderId="11" xfId="1" applyNumberFormat="1" applyFont="1" applyFill="1" applyBorder="1" applyAlignment="1">
      <alignment vertical="top"/>
    </xf>
    <xf numFmtId="0" fontId="11" fillId="0" borderId="0" xfId="0" applyFont="1" applyAlignment="1">
      <alignment horizontal="center"/>
    </xf>
    <xf numFmtId="164" fontId="21" fillId="0" borderId="0" xfId="1" applyNumberFormat="1" applyFont="1" applyBorder="1" applyAlignment="1">
      <alignment horizontal="center" vertical="top"/>
    </xf>
    <xf numFmtId="164" fontId="17" fillId="0" borderId="7" xfId="1" applyNumberFormat="1" applyFont="1" applyBorder="1" applyAlignment="1">
      <alignment horizontal="center" vertical="top"/>
    </xf>
    <xf numFmtId="164" fontId="17" fillId="0" borderId="0" xfId="1" applyNumberFormat="1" applyFont="1" applyBorder="1" applyAlignment="1">
      <alignment horizontal="center" vertical="top"/>
    </xf>
    <xf numFmtId="164" fontId="17" fillId="0" borderId="11" xfId="1" applyNumberFormat="1" applyFont="1" applyBorder="1" applyAlignment="1">
      <alignment horizontal="center" vertical="top"/>
    </xf>
    <xf numFmtId="164" fontId="17" fillId="0" borderId="1" xfId="1" applyNumberFormat="1" applyFont="1" applyBorder="1" applyAlignment="1">
      <alignment horizontal="center" vertical="top"/>
    </xf>
    <xf numFmtId="164" fontId="17" fillId="0" borderId="2" xfId="1" applyNumberFormat="1" applyFont="1" applyBorder="1" applyAlignment="1">
      <alignment horizontal="center" vertical="top"/>
    </xf>
    <xf numFmtId="164" fontId="17" fillId="0" borderId="10" xfId="1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14" fillId="0" borderId="0" xfId="0" applyNumberFormat="1" applyFont="1" applyFill="1" applyBorder="1" applyAlignment="1" applyProtection="1">
      <alignment horizontal="center"/>
    </xf>
    <xf numFmtId="164" fontId="3" fillId="0" borderId="0" xfId="1" applyNumberFormat="1" applyFont="1" applyBorder="1" applyAlignment="1">
      <alignment horizontal="center"/>
    </xf>
    <xf numFmtId="164" fontId="18" fillId="0" borderId="9" xfId="1" applyNumberFormat="1" applyFont="1" applyBorder="1"/>
    <xf numFmtId="167" fontId="18" fillId="0" borderId="13" xfId="1" applyNumberFormat="1" applyFont="1" applyFill="1" applyBorder="1"/>
    <xf numFmtId="164" fontId="16" fillId="0" borderId="1" xfId="1" applyNumberFormat="1" applyFont="1" applyBorder="1" applyAlignment="1">
      <alignment horizontal="right"/>
    </xf>
    <xf numFmtId="164" fontId="16" fillId="0" borderId="7" xfId="1" applyNumberFormat="1" applyFont="1" applyBorder="1" applyAlignment="1">
      <alignment horizontal="right" vertical="top"/>
    </xf>
    <xf numFmtId="164" fontId="16" fillId="0" borderId="7" xfId="1" applyNumberFormat="1" applyFont="1" applyBorder="1" applyAlignment="1">
      <alignment horizontal="right"/>
    </xf>
    <xf numFmtId="164" fontId="16" fillId="0" borderId="4" xfId="1" applyNumberFormat="1" applyFont="1" applyBorder="1" applyAlignment="1">
      <alignment horizontal="right" vertical="top"/>
    </xf>
    <xf numFmtId="164" fontId="20" fillId="0" borderId="11" xfId="1" applyNumberFormat="1" applyFont="1" applyBorder="1" applyAlignment="1">
      <alignment horizontal="center"/>
    </xf>
    <xf numFmtId="43" fontId="16" fillId="0" borderId="8" xfId="1" applyFont="1" applyBorder="1"/>
    <xf numFmtId="164" fontId="1" fillId="0" borderId="8" xfId="1" applyNumberFormat="1" applyFont="1" applyBorder="1"/>
    <xf numFmtId="0" fontId="0" fillId="0" borderId="0" xfId="0" applyFont="1" applyBorder="1"/>
    <xf numFmtId="166" fontId="0" fillId="0" borderId="0" xfId="1" applyNumberFormat="1" applyFont="1" applyBorder="1"/>
    <xf numFmtId="0" fontId="2" fillId="0" borderId="0" xfId="0" applyFont="1" applyBorder="1"/>
    <xf numFmtId="43" fontId="0" fillId="0" borderId="0" xfId="1" applyFont="1" applyBorder="1"/>
    <xf numFmtId="0" fontId="0" fillId="0" borderId="0" xfId="0" applyFont="1" applyBorder="1" applyAlignment="1">
      <alignment horizontal="center"/>
    </xf>
    <xf numFmtId="164" fontId="0" fillId="0" borderId="0" xfId="1" applyNumberFormat="1" applyFont="1" applyBorder="1"/>
    <xf numFmtId="0" fontId="3" fillId="0" borderId="1" xfId="0" applyFont="1" applyBorder="1" applyAlignment="1">
      <alignment horizontal="center" vertical="top"/>
    </xf>
    <xf numFmtId="166" fontId="14" fillId="0" borderId="10" xfId="1" applyNumberFormat="1" applyFont="1" applyBorder="1" applyAlignment="1">
      <alignment horizontal="right"/>
    </xf>
    <xf numFmtId="0" fontId="1" fillId="0" borderId="8" xfId="0" applyFont="1" applyBorder="1"/>
    <xf numFmtId="0" fontId="16" fillId="0" borderId="8" xfId="0" applyFont="1" applyBorder="1" applyAlignment="1">
      <alignment horizontal="left"/>
    </xf>
    <xf numFmtId="0" fontId="17" fillId="0" borderId="12" xfId="0" applyFont="1" applyBorder="1" applyAlignment="1">
      <alignment horizontal="left" vertical="top"/>
    </xf>
    <xf numFmtId="43" fontId="2" fillId="0" borderId="14" xfId="1" applyFont="1" applyBorder="1"/>
    <xf numFmtId="43" fontId="2" fillId="0" borderId="12" xfId="1" applyFont="1" applyBorder="1"/>
    <xf numFmtId="0" fontId="3" fillId="0" borderId="4" xfId="0" applyFont="1" applyBorder="1" applyAlignment="1">
      <alignment horizontal="center" vertical="top"/>
    </xf>
    <xf numFmtId="166" fontId="14" fillId="0" borderId="9" xfId="1" applyNumberFormat="1" applyFont="1" applyBorder="1" applyAlignment="1">
      <alignment horizontal="right"/>
    </xf>
    <xf numFmtId="0" fontId="3" fillId="0" borderId="10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1" fillId="0" borderId="3" xfId="0" applyFont="1" applyBorder="1"/>
    <xf numFmtId="0" fontId="0" fillId="0" borderId="3" xfId="0" applyFont="1" applyBorder="1"/>
    <xf numFmtId="0" fontId="0" fillId="0" borderId="8" xfId="0" applyFont="1" applyBorder="1"/>
    <xf numFmtId="0" fontId="0" fillId="0" borderId="8" xfId="0" applyFont="1" applyBorder="1" applyAlignment="1">
      <alignment horizontal="right"/>
    </xf>
    <xf numFmtId="0" fontId="3" fillId="0" borderId="12" xfId="0" applyFont="1" applyBorder="1" applyAlignment="1">
      <alignment horizontal="left" vertical="top"/>
    </xf>
    <xf numFmtId="43" fontId="0" fillId="0" borderId="3" xfId="1" applyFont="1" applyBorder="1"/>
    <xf numFmtId="43" fontId="0" fillId="0" borderId="8" xfId="1" applyFont="1" applyBorder="1"/>
  </cellXfs>
  <cellStyles count="3">
    <cellStyle name="Comma" xfId="1" builtinId="3"/>
    <cellStyle name="Comma 2" xfId="2"/>
    <cellStyle name="Normal" xfId="0" builtinId="0"/>
  </cellStyles>
  <dxfs count="75"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numFmt numFmtId="3" formatCode="#,##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A11" sqref="A11"/>
    </sheetView>
  </sheetViews>
  <sheetFormatPr defaultRowHeight="15.75"/>
  <cols>
    <col min="1" max="1" width="40.5703125" style="8" bestFit="1" customWidth="1"/>
    <col min="2" max="2" width="14.28515625" style="8" customWidth="1"/>
    <col min="3" max="3" width="15.7109375" style="8" bestFit="1" customWidth="1"/>
    <col min="4" max="4" width="12.140625" style="8" bestFit="1" customWidth="1"/>
    <col min="5" max="5" width="13.5703125" style="8" bestFit="1" customWidth="1"/>
    <col min="6" max="6" width="21.42578125" style="8" bestFit="1" customWidth="1"/>
    <col min="7" max="7" width="8.28515625" style="8" bestFit="1" customWidth="1"/>
    <col min="8" max="16384" width="9.140625" style="8"/>
  </cols>
  <sheetData>
    <row r="1" spans="1:10" ht="18.75">
      <c r="A1" s="201" t="s">
        <v>71</v>
      </c>
      <c r="B1" s="201"/>
      <c r="C1" s="201"/>
      <c r="D1" s="201"/>
      <c r="E1" s="201"/>
      <c r="F1" s="201"/>
      <c r="G1" s="201"/>
    </row>
    <row r="2" spans="1:10">
      <c r="A2" s="9"/>
      <c r="B2" s="9"/>
      <c r="C2" s="10"/>
      <c r="D2" s="9"/>
      <c r="E2" s="9"/>
      <c r="F2" s="7" t="s">
        <v>67</v>
      </c>
      <c r="G2" s="9"/>
      <c r="I2" s="34"/>
      <c r="J2" s="34"/>
    </row>
    <row r="3" spans="1:10">
      <c r="A3" s="11"/>
      <c r="B3" s="12" t="s">
        <v>72</v>
      </c>
      <c r="C3" s="13" t="s">
        <v>73</v>
      </c>
      <c r="D3" s="14" t="s">
        <v>74</v>
      </c>
      <c r="E3" s="14" t="s">
        <v>75</v>
      </c>
      <c r="F3" s="32" t="s">
        <v>76</v>
      </c>
      <c r="G3" s="33"/>
    </row>
    <row r="4" spans="1:10">
      <c r="A4" s="15"/>
      <c r="B4" s="16"/>
      <c r="C4" s="15"/>
      <c r="D4" s="16"/>
      <c r="E4" s="16"/>
      <c r="F4" s="17"/>
      <c r="G4" s="16"/>
    </row>
    <row r="5" spans="1:10">
      <c r="A5" s="18" t="s">
        <v>100</v>
      </c>
      <c r="B5" s="179">
        <v>131.65601114058001</v>
      </c>
      <c r="C5" s="180">
        <v>1147.4644357202599</v>
      </c>
      <c r="D5" s="19">
        <f>+B5+C5</f>
        <v>1279.1204468608398</v>
      </c>
      <c r="E5" s="20">
        <f>+C5-B5</f>
        <v>1015.8084245796799</v>
      </c>
      <c r="F5" s="36" t="s">
        <v>77</v>
      </c>
      <c r="G5" s="37">
        <f>C5/B5</f>
        <v>8.7156251034752774</v>
      </c>
    </row>
    <row r="6" spans="1:10">
      <c r="A6" s="21" t="s">
        <v>78</v>
      </c>
      <c r="B6" s="43">
        <f>+B5*100/D5</f>
        <v>10.292698507297285</v>
      </c>
      <c r="C6" s="38">
        <f>+C5*100/D5</f>
        <v>89.707301492702726</v>
      </c>
      <c r="D6" s="39"/>
      <c r="E6" s="44"/>
      <c r="F6" s="39"/>
      <c r="G6" s="40"/>
    </row>
    <row r="7" spans="1:10">
      <c r="A7" s="15"/>
      <c r="B7" s="31"/>
      <c r="C7" s="15"/>
      <c r="D7" s="17"/>
      <c r="E7" s="15"/>
      <c r="F7" s="17"/>
      <c r="G7" s="41"/>
    </row>
    <row r="8" spans="1:10">
      <c r="A8" s="18" t="s">
        <v>101</v>
      </c>
      <c r="B8" s="148">
        <v>93.432338393030008</v>
      </c>
      <c r="C8" s="148">
        <v>919.16534761710705</v>
      </c>
      <c r="D8" s="19">
        <f>+B8+C8</f>
        <v>1012.5976860101371</v>
      </c>
      <c r="E8" s="20">
        <f>+C8-B8</f>
        <v>825.73300922407702</v>
      </c>
      <c r="F8" s="36" t="s">
        <v>77</v>
      </c>
      <c r="G8" s="37">
        <f>C8/B8</f>
        <v>9.8377645623142858</v>
      </c>
    </row>
    <row r="9" spans="1:10">
      <c r="A9" s="21" t="s">
        <v>78</v>
      </c>
      <c r="B9" s="43">
        <f>+B8*100/D8</f>
        <v>9.2269950528106044</v>
      </c>
      <c r="C9" s="38">
        <f>+C8*100/D8</f>
        <v>90.773004947189392</v>
      </c>
      <c r="D9" s="39"/>
      <c r="E9" s="44"/>
      <c r="F9" s="39"/>
      <c r="G9" s="45"/>
    </row>
    <row r="10" spans="1:10">
      <c r="A10" s="15"/>
      <c r="B10" s="31"/>
      <c r="C10" s="15"/>
      <c r="D10" s="17"/>
      <c r="E10" s="15"/>
      <c r="F10" s="17"/>
      <c r="G10" s="16"/>
    </row>
    <row r="11" spans="1:10">
      <c r="A11" s="18" t="s">
        <v>102</v>
      </c>
      <c r="B11" s="42">
        <v>86.830911784389997</v>
      </c>
      <c r="C11" s="35">
        <v>897.943899286533</v>
      </c>
      <c r="D11" s="19">
        <f>+B11+C11</f>
        <v>984.77481107092296</v>
      </c>
      <c r="E11" s="20">
        <f>+C11-B11</f>
        <v>811.11298750214303</v>
      </c>
      <c r="F11" s="46" t="s">
        <v>77</v>
      </c>
      <c r="G11" s="37">
        <f>C11/B11</f>
        <v>10.341292989255015</v>
      </c>
    </row>
    <row r="12" spans="1:10">
      <c r="A12" s="21" t="s">
        <v>78</v>
      </c>
      <c r="B12" s="43">
        <f>+B11*100/D11</f>
        <v>8.8173367970250087</v>
      </c>
      <c r="C12" s="38">
        <f>+C11*100/D11</f>
        <v>91.182663202974993</v>
      </c>
      <c r="D12" s="39"/>
      <c r="E12" s="44"/>
      <c r="F12" s="39"/>
      <c r="G12" s="45"/>
    </row>
    <row r="13" spans="1:10">
      <c r="A13" s="15"/>
      <c r="B13" s="31"/>
      <c r="C13" s="15"/>
      <c r="D13" s="17"/>
      <c r="E13" s="15"/>
      <c r="F13" s="17"/>
      <c r="G13" s="16"/>
    </row>
    <row r="14" spans="1:10" ht="47.25">
      <c r="A14" s="22" t="s">
        <v>103</v>
      </c>
      <c r="B14" s="47">
        <f>+B8/B5*100-100</f>
        <v>-29.032987112708</v>
      </c>
      <c r="C14" s="47">
        <f>+C8/C5*100-100</f>
        <v>-19.895962000761287</v>
      </c>
      <c r="D14" s="48">
        <f>D8/D5*100-100</f>
        <v>-20.836408448070003</v>
      </c>
      <c r="E14" s="48">
        <f>E8/E5*100-100</f>
        <v>-18.71173842983751</v>
      </c>
      <c r="F14" s="39"/>
      <c r="G14" s="45"/>
    </row>
    <row r="15" spans="1:10">
      <c r="A15" s="23"/>
      <c r="B15" s="49"/>
      <c r="C15" s="50"/>
      <c r="D15" s="50"/>
      <c r="E15" s="50"/>
      <c r="F15" s="17"/>
      <c r="G15" s="16"/>
    </row>
    <row r="16" spans="1:10" ht="47.25">
      <c r="A16" s="22" t="s">
        <v>104</v>
      </c>
      <c r="B16" s="47">
        <f>+B11/B8*100-100</f>
        <v>-7.0654622609043827</v>
      </c>
      <c r="C16" s="47">
        <f>+C11/C8*100-100</f>
        <v>-2.3087737571471365</v>
      </c>
      <c r="D16" s="48">
        <f>D11/D8*100-100</f>
        <v>-2.7476731700664345</v>
      </c>
      <c r="E16" s="48">
        <f>E11/E8*100-100</f>
        <v>-1.7705507178006741</v>
      </c>
      <c r="F16" s="39"/>
      <c r="G16" s="45"/>
    </row>
    <row r="17" spans="1:7">
      <c r="A17" s="15"/>
      <c r="B17" s="15"/>
      <c r="C17" s="16"/>
      <c r="D17" s="16"/>
      <c r="E17" s="16"/>
      <c r="F17" s="17"/>
      <c r="G17" s="16"/>
    </row>
    <row r="20" spans="1:7">
      <c r="B20" s="24"/>
      <c r="C20" s="25"/>
      <c r="D20" s="26"/>
      <c r="E20" s="26"/>
      <c r="F20" s="26"/>
      <c r="G20" s="26"/>
    </row>
    <row r="21" spans="1:7">
      <c r="B21" s="26"/>
      <c r="C21" s="26"/>
      <c r="D21" s="27"/>
      <c r="E21" s="27"/>
      <c r="F21" s="26"/>
      <c r="G21" s="26"/>
    </row>
  </sheetData>
  <mergeCells count="1">
    <mergeCell ref="A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topLeftCell="B28" workbookViewId="0">
      <selection activeCell="A2" sqref="A2:K2"/>
    </sheetView>
  </sheetViews>
  <sheetFormatPr defaultRowHeight="15.75"/>
  <cols>
    <col min="1" max="1" width="3.5703125" style="29" bestFit="1" customWidth="1"/>
    <col min="2" max="2" width="21.28515625" style="29" customWidth="1"/>
    <col min="3" max="3" width="7.42578125" style="29" bestFit="1" customWidth="1"/>
    <col min="4" max="4" width="11" style="83" customWidth="1"/>
    <col min="5" max="5" width="11.7109375" style="83" customWidth="1"/>
    <col min="6" max="6" width="17.5703125" style="83" bestFit="1" customWidth="1"/>
    <col min="7" max="7" width="13.7109375" style="83" customWidth="1"/>
    <col min="8" max="8" width="15.7109375" style="79" bestFit="1" customWidth="1"/>
    <col min="9" max="9" width="12" style="79" customWidth="1"/>
    <col min="10" max="10" width="8.42578125" style="29" bestFit="1" customWidth="1"/>
    <col min="11" max="11" width="11.42578125" style="29" bestFit="1" customWidth="1"/>
    <col min="12" max="14" width="12.42578125" style="29" customWidth="1"/>
    <col min="15" max="15" width="11.5703125" style="29" bestFit="1" customWidth="1"/>
    <col min="16" max="16" width="12.28515625" style="29" customWidth="1"/>
    <col min="17" max="16384" width="9.140625" style="29"/>
  </cols>
  <sheetData>
    <row r="1" spans="1:16" ht="18.75">
      <c r="A1" s="202" t="s">
        <v>96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6" ht="18.75">
      <c r="A2" s="202" t="s">
        <v>105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6" ht="18.75">
      <c r="A3" s="63"/>
      <c r="B3" s="63"/>
      <c r="C3" s="63"/>
      <c r="D3" s="171"/>
      <c r="E3" s="171"/>
      <c r="F3" s="171" t="s">
        <v>98</v>
      </c>
      <c r="G3" s="171"/>
      <c r="H3" s="171"/>
      <c r="I3" s="171"/>
      <c r="J3" s="129"/>
      <c r="K3" s="63"/>
    </row>
    <row r="4" spans="1:16">
      <c r="A4" s="64"/>
      <c r="B4" s="64"/>
      <c r="C4" s="64"/>
      <c r="F4" s="176"/>
      <c r="H4" s="178" t="s">
        <v>0</v>
      </c>
    </row>
    <row r="5" spans="1:16" s="30" customFormat="1" ht="25.5">
      <c r="A5" s="124"/>
      <c r="B5" s="120"/>
      <c r="C5" s="120"/>
      <c r="D5" s="206" t="s">
        <v>81</v>
      </c>
      <c r="E5" s="207"/>
      <c r="F5" s="206" t="s">
        <v>81</v>
      </c>
      <c r="G5" s="208"/>
      <c r="H5" s="207" t="s">
        <v>89</v>
      </c>
      <c r="I5" s="207"/>
      <c r="J5" s="66" t="s">
        <v>1</v>
      </c>
      <c r="K5" s="134" t="s">
        <v>108</v>
      </c>
    </row>
    <row r="6" spans="1:16" s="30" customFormat="1">
      <c r="A6" s="69"/>
      <c r="B6" s="70"/>
      <c r="C6" s="70"/>
      <c r="D6" s="203" t="s">
        <v>70</v>
      </c>
      <c r="E6" s="204"/>
      <c r="F6" s="203" t="s">
        <v>106</v>
      </c>
      <c r="G6" s="205"/>
      <c r="H6" s="203" t="s">
        <v>106</v>
      </c>
      <c r="I6" s="205"/>
      <c r="J6" s="68"/>
      <c r="K6" s="135" t="s">
        <v>107</v>
      </c>
    </row>
    <row r="7" spans="1:16" s="30" customFormat="1">
      <c r="A7" s="152" t="s">
        <v>2</v>
      </c>
      <c r="B7" s="153" t="s">
        <v>3</v>
      </c>
      <c r="C7" s="153" t="s">
        <v>4</v>
      </c>
      <c r="D7" s="149" t="s">
        <v>5</v>
      </c>
      <c r="E7" s="154" t="s">
        <v>6</v>
      </c>
      <c r="F7" s="196" t="s">
        <v>5</v>
      </c>
      <c r="G7" s="197" t="s">
        <v>6</v>
      </c>
      <c r="H7" s="158" t="s">
        <v>5</v>
      </c>
      <c r="I7" s="158" t="s">
        <v>6</v>
      </c>
      <c r="J7" s="130" t="s">
        <v>7</v>
      </c>
      <c r="K7" s="136" t="s">
        <v>90</v>
      </c>
    </row>
    <row r="8" spans="1:16">
      <c r="A8" s="71">
        <v>1</v>
      </c>
      <c r="B8" s="65" t="s">
        <v>19</v>
      </c>
      <c r="C8" s="72"/>
      <c r="D8" s="191"/>
      <c r="E8" s="73">
        <v>10820104.055219999</v>
      </c>
      <c r="F8" s="60"/>
      <c r="G8" s="198">
        <v>5462669.146660001</v>
      </c>
      <c r="H8" s="193"/>
      <c r="I8" s="74">
        <v>10122088.228550002</v>
      </c>
      <c r="J8" s="121">
        <f>+I8/G8*100-100</f>
        <v>85.295648643463494</v>
      </c>
      <c r="K8" s="131">
        <f t="shared" ref="K8:K40" si="0">I8/I$46*100</f>
        <v>11.6572405155484</v>
      </c>
    </row>
    <row r="9" spans="1:16">
      <c r="A9" s="75">
        <v>2</v>
      </c>
      <c r="B9" s="76" t="s">
        <v>99</v>
      </c>
      <c r="C9" s="77"/>
      <c r="D9" s="55"/>
      <c r="E9" s="58">
        <v>12202852.966340002</v>
      </c>
      <c r="F9" s="57"/>
      <c r="G9" s="183">
        <v>6873303.7136200005</v>
      </c>
      <c r="H9" s="83"/>
      <c r="I9" s="78">
        <v>6574215.5601599989</v>
      </c>
      <c r="J9" s="122">
        <f t="shared" ref="J9:J46" si="1">+I9/G9*100-100</f>
        <v>-4.3514467848603005</v>
      </c>
      <c r="K9" s="132">
        <f t="shared" si="0"/>
        <v>7.5712847245972101</v>
      </c>
    </row>
    <row r="10" spans="1:16">
      <c r="A10" s="75">
        <v>3</v>
      </c>
      <c r="B10" s="76" t="s">
        <v>10</v>
      </c>
      <c r="C10" s="77" t="s">
        <v>11</v>
      </c>
      <c r="D10" s="55">
        <v>492335.16763282602</v>
      </c>
      <c r="E10" s="58">
        <v>11506623.475509999</v>
      </c>
      <c r="F10" s="184">
        <v>263004.04005498398</v>
      </c>
      <c r="G10" s="181">
        <v>6454580.6830599997</v>
      </c>
      <c r="H10" s="58">
        <v>244058.82282341301</v>
      </c>
      <c r="I10" s="172">
        <v>6075851.4662699997</v>
      </c>
      <c r="J10" s="122">
        <f t="shared" si="1"/>
        <v>-5.8676037280620363</v>
      </c>
      <c r="K10" s="132">
        <f t="shared" si="0"/>
        <v>6.9973369407394435</v>
      </c>
    </row>
    <row r="11" spans="1:16">
      <c r="A11" s="75">
        <v>4</v>
      </c>
      <c r="B11" s="76" t="s">
        <v>13</v>
      </c>
      <c r="C11" s="77" t="s">
        <v>14</v>
      </c>
      <c r="D11" s="192">
        <v>13189728.871786598</v>
      </c>
      <c r="E11" s="79">
        <v>8218997.7011199994</v>
      </c>
      <c r="F11" s="57">
        <v>7581620.2700118991</v>
      </c>
      <c r="G11" s="183">
        <v>4829384.9858000008</v>
      </c>
      <c r="H11" s="83">
        <v>8355713.3219695203</v>
      </c>
      <c r="I11" s="78">
        <v>5541490.6962800007</v>
      </c>
      <c r="J11" s="122">
        <f t="shared" si="1"/>
        <v>14.745266997222785</v>
      </c>
      <c r="K11" s="132">
        <f t="shared" si="0"/>
        <v>6.3819330954857261</v>
      </c>
      <c r="L11" s="182"/>
      <c r="M11" s="156"/>
      <c r="N11" s="156"/>
      <c r="O11" s="151"/>
      <c r="P11" s="151"/>
    </row>
    <row r="12" spans="1:16">
      <c r="A12" s="75">
        <v>5</v>
      </c>
      <c r="B12" s="67" t="s">
        <v>12</v>
      </c>
      <c r="C12" s="77"/>
      <c r="D12" s="192"/>
      <c r="E12" s="79">
        <v>7643342.8025200004</v>
      </c>
      <c r="F12" s="57"/>
      <c r="G12" s="183">
        <v>4671689.9545400003</v>
      </c>
      <c r="H12" s="83"/>
      <c r="I12" s="78">
        <v>4467618.8610399999</v>
      </c>
      <c r="J12" s="122">
        <f t="shared" si="1"/>
        <v>-4.368249937085011</v>
      </c>
      <c r="K12" s="132">
        <f t="shared" si="0"/>
        <v>5.1451939974251939</v>
      </c>
    </row>
    <row r="13" spans="1:16">
      <c r="A13" s="75">
        <v>6</v>
      </c>
      <c r="B13" s="76" t="s">
        <v>16</v>
      </c>
      <c r="C13" s="77" t="s">
        <v>17</v>
      </c>
      <c r="D13" s="192">
        <v>9991148.5996093806</v>
      </c>
      <c r="E13" s="79">
        <v>8276850.3929299992</v>
      </c>
      <c r="F13" s="55">
        <v>6117673.5996093797</v>
      </c>
      <c r="G13" s="172">
        <v>4897621.7447499996</v>
      </c>
      <c r="H13" s="58">
        <v>3183560.4799999902</v>
      </c>
      <c r="I13" s="172">
        <v>4443526.6448799996</v>
      </c>
      <c r="J13" s="122">
        <f t="shared" si="1"/>
        <v>-9.2717470547162435</v>
      </c>
      <c r="K13" s="132">
        <f t="shared" si="0"/>
        <v>5.1174478691571599</v>
      </c>
    </row>
    <row r="14" spans="1:16">
      <c r="A14" s="75">
        <v>7</v>
      </c>
      <c r="B14" s="76" t="s">
        <v>15</v>
      </c>
      <c r="C14" s="77"/>
      <c r="D14" s="192"/>
      <c r="E14" s="79">
        <v>6635522.7118200008</v>
      </c>
      <c r="F14" s="57"/>
      <c r="G14" s="183">
        <v>3286571.18163</v>
      </c>
      <c r="H14" s="83"/>
      <c r="I14" s="78">
        <v>4387643.2280099997</v>
      </c>
      <c r="J14" s="122">
        <f t="shared" si="1"/>
        <v>33.50215119436163</v>
      </c>
      <c r="K14" s="132">
        <f t="shared" si="0"/>
        <v>5.0530889723984069</v>
      </c>
    </row>
    <row r="15" spans="1:16">
      <c r="A15" s="75">
        <v>8</v>
      </c>
      <c r="B15" s="82" t="s">
        <v>84</v>
      </c>
      <c r="C15" s="77"/>
      <c r="D15" s="192"/>
      <c r="E15" s="79">
        <v>2146820.0491800001</v>
      </c>
      <c r="F15" s="199"/>
      <c r="G15" s="200">
        <v>2162364.3774299999</v>
      </c>
      <c r="H15" s="83"/>
      <c r="I15" s="78">
        <v>4211464.1185699999</v>
      </c>
      <c r="J15" s="122">
        <f t="shared" si="1"/>
        <v>94.762000453197601</v>
      </c>
      <c r="K15" s="132">
        <f t="shared" si="0"/>
        <v>4.8501899059029743</v>
      </c>
    </row>
    <row r="16" spans="1:16">
      <c r="A16" s="75">
        <v>9</v>
      </c>
      <c r="B16" s="80" t="s">
        <v>9</v>
      </c>
      <c r="C16" s="75"/>
      <c r="D16" s="192"/>
      <c r="E16" s="79">
        <v>20509121.652819999</v>
      </c>
      <c r="F16" s="59"/>
      <c r="G16" s="172">
        <v>13926729.655979998</v>
      </c>
      <c r="H16" s="83"/>
      <c r="I16" s="78">
        <v>3591089.0970800002</v>
      </c>
      <c r="J16" s="122">
        <f t="shared" si="1"/>
        <v>-74.214412243307805</v>
      </c>
      <c r="K16" s="132">
        <f t="shared" si="0"/>
        <v>4.1357265785680566</v>
      </c>
    </row>
    <row r="17" spans="1:11">
      <c r="A17" s="75">
        <v>10</v>
      </c>
      <c r="B17" s="67" t="s">
        <v>80</v>
      </c>
      <c r="C17" s="75"/>
      <c r="D17" s="192"/>
      <c r="E17" s="79">
        <v>5226990.3631299995</v>
      </c>
      <c r="F17" s="57"/>
      <c r="G17" s="183">
        <v>2953463.1633200003</v>
      </c>
      <c r="H17" s="83"/>
      <c r="I17" s="78">
        <v>2753597.88374</v>
      </c>
      <c r="J17" s="122">
        <f t="shared" si="1"/>
        <v>-6.7671499026021706</v>
      </c>
      <c r="K17" s="132">
        <f t="shared" si="0"/>
        <v>3.1712184372513144</v>
      </c>
    </row>
    <row r="18" spans="1:11">
      <c r="A18" s="75">
        <v>11</v>
      </c>
      <c r="B18" s="76" t="s">
        <v>20</v>
      </c>
      <c r="C18" s="77" t="s">
        <v>17</v>
      </c>
      <c r="D18" s="192">
        <v>16594913.261032341</v>
      </c>
      <c r="E18" s="79">
        <v>3937266.32748</v>
      </c>
      <c r="F18" s="57">
        <v>12564552.385270065</v>
      </c>
      <c r="G18" s="185">
        <v>2710537.31158</v>
      </c>
      <c r="H18" s="83">
        <v>9235278.5823328886</v>
      </c>
      <c r="I18" s="78">
        <v>2333104.3182900003</v>
      </c>
      <c r="J18" s="122">
        <f t="shared" si="1"/>
        <v>-13.924655885662389</v>
      </c>
      <c r="K18" s="132">
        <f t="shared" si="0"/>
        <v>2.6869513061009145</v>
      </c>
    </row>
    <row r="19" spans="1:11">
      <c r="A19" s="75">
        <v>12</v>
      </c>
      <c r="B19" s="76" t="s">
        <v>21</v>
      </c>
      <c r="C19" s="77"/>
      <c r="D19" s="192"/>
      <c r="E19" s="58">
        <v>3194100.16078</v>
      </c>
      <c r="F19" s="57"/>
      <c r="G19" s="181">
        <v>1946598.943</v>
      </c>
      <c r="H19" s="83"/>
      <c r="I19" s="172">
        <v>1849155.2983299999</v>
      </c>
      <c r="J19" s="122">
        <f t="shared" si="1"/>
        <v>-5.0058408292272532</v>
      </c>
      <c r="K19" s="132">
        <f t="shared" si="0"/>
        <v>2.129604838103786</v>
      </c>
    </row>
    <row r="20" spans="1:11">
      <c r="A20" s="75">
        <v>13</v>
      </c>
      <c r="B20" s="82" t="s">
        <v>83</v>
      </c>
      <c r="C20" s="77"/>
      <c r="D20" s="192"/>
      <c r="E20" s="58">
        <v>2189851.4911400001</v>
      </c>
      <c r="F20" s="55"/>
      <c r="G20" s="181">
        <v>1258861.2490099999</v>
      </c>
      <c r="H20" s="83"/>
      <c r="I20" s="172">
        <v>1663522.872</v>
      </c>
      <c r="J20" s="122">
        <f t="shared" si="1"/>
        <v>32.145053579831455</v>
      </c>
      <c r="K20" s="132">
        <f t="shared" si="0"/>
        <v>1.9158187306966172</v>
      </c>
    </row>
    <row r="21" spans="1:11">
      <c r="A21" s="75">
        <v>14</v>
      </c>
      <c r="B21" s="81" t="s">
        <v>79</v>
      </c>
      <c r="C21" s="77"/>
      <c r="D21" s="192"/>
      <c r="E21" s="58">
        <v>3409073.1790900002</v>
      </c>
      <c r="F21" s="55"/>
      <c r="G21" s="181">
        <v>1657547.1873000001</v>
      </c>
      <c r="H21" s="83"/>
      <c r="I21" s="172">
        <v>1657961.6439799999</v>
      </c>
      <c r="J21" s="122">
        <f t="shared" si="1"/>
        <v>2.5004216059443252E-2</v>
      </c>
      <c r="K21" s="132">
        <f t="shared" si="0"/>
        <v>1.9094140668439457</v>
      </c>
    </row>
    <row r="22" spans="1:11">
      <c r="A22" s="75">
        <v>15</v>
      </c>
      <c r="B22" s="76" t="s">
        <v>25</v>
      </c>
      <c r="C22" s="77"/>
      <c r="D22" s="192"/>
      <c r="E22" s="79">
        <v>1887672.3032800001</v>
      </c>
      <c r="F22" s="56"/>
      <c r="G22" s="185">
        <v>952246.95509000006</v>
      </c>
      <c r="H22" s="194"/>
      <c r="I22" s="78">
        <v>1465465.84509</v>
      </c>
      <c r="J22" s="122">
        <f t="shared" si="1"/>
        <v>53.895566402886942</v>
      </c>
      <c r="K22" s="132">
        <f t="shared" si="0"/>
        <v>1.6877236631223</v>
      </c>
    </row>
    <row r="23" spans="1:11">
      <c r="A23" s="75">
        <v>16</v>
      </c>
      <c r="B23" s="76" t="s">
        <v>88</v>
      </c>
      <c r="C23" s="77"/>
      <c r="D23" s="192"/>
      <c r="E23" s="79">
        <v>2363864.57711</v>
      </c>
      <c r="F23" s="57"/>
      <c r="G23" s="183">
        <v>1388970.7467400001</v>
      </c>
      <c r="H23" s="83"/>
      <c r="I23" s="78">
        <v>1447693.9650600001</v>
      </c>
      <c r="J23" s="122">
        <f t="shared" si="1"/>
        <v>4.2278225411029666</v>
      </c>
      <c r="K23" s="132">
        <f t="shared" si="0"/>
        <v>1.6672564358816957</v>
      </c>
    </row>
    <row r="24" spans="1:11">
      <c r="A24" s="75">
        <v>17</v>
      </c>
      <c r="B24" s="76" t="s">
        <v>23</v>
      </c>
      <c r="C24" s="77"/>
      <c r="D24" s="192"/>
      <c r="E24" s="79">
        <v>2296093.2985700001</v>
      </c>
      <c r="F24" s="57"/>
      <c r="G24" s="183">
        <v>1109128.8255</v>
      </c>
      <c r="H24" s="83"/>
      <c r="I24" s="78">
        <v>1162262.04797</v>
      </c>
      <c r="J24" s="122">
        <f t="shared" si="1"/>
        <v>4.7905366129175491</v>
      </c>
      <c r="K24" s="132">
        <f t="shared" si="0"/>
        <v>1.3385348881928305</v>
      </c>
    </row>
    <row r="25" spans="1:11">
      <c r="A25" s="75">
        <v>18</v>
      </c>
      <c r="B25" s="82" t="s">
        <v>95</v>
      </c>
      <c r="C25" s="77"/>
      <c r="D25" s="192"/>
      <c r="E25" s="79">
        <v>358950.86710999999</v>
      </c>
      <c r="F25" s="57"/>
      <c r="G25" s="181">
        <v>60655.635439999998</v>
      </c>
      <c r="H25" s="83"/>
      <c r="I25" s="172">
        <v>1077058.4907500001</v>
      </c>
      <c r="J25" s="122">
        <f t="shared" si="1"/>
        <v>1675.6940190914602</v>
      </c>
      <c r="K25" s="132">
        <f t="shared" si="0"/>
        <v>1.2404090532003695</v>
      </c>
    </row>
    <row r="26" spans="1:11">
      <c r="A26" s="75">
        <v>19</v>
      </c>
      <c r="B26" s="76" t="s">
        <v>30</v>
      </c>
      <c r="C26" s="77" t="s">
        <v>17</v>
      </c>
      <c r="D26" s="192">
        <v>23013681.640138645</v>
      </c>
      <c r="E26" s="79">
        <v>1222233.42711</v>
      </c>
      <c r="F26" s="57">
        <v>16617864.390138645</v>
      </c>
      <c r="G26" s="185">
        <v>669871.41070000001</v>
      </c>
      <c r="H26" s="83">
        <v>9450358.8798828125</v>
      </c>
      <c r="I26" s="78">
        <v>1002381.86801</v>
      </c>
      <c r="J26" s="122">
        <f t="shared" si="1"/>
        <v>49.637953195007128</v>
      </c>
      <c r="K26" s="132">
        <f t="shared" si="0"/>
        <v>1.1544067054127178</v>
      </c>
    </row>
    <row r="27" spans="1:11">
      <c r="A27" s="75">
        <v>20</v>
      </c>
      <c r="B27" s="82" t="s">
        <v>94</v>
      </c>
      <c r="C27" s="77"/>
      <c r="D27" s="192"/>
      <c r="E27" s="79">
        <v>420354.52484999999</v>
      </c>
      <c r="F27" s="57"/>
      <c r="G27" s="181">
        <v>106377.13735999999</v>
      </c>
      <c r="H27" s="83"/>
      <c r="I27" s="172">
        <v>983793.05123999994</v>
      </c>
      <c r="J27" s="122">
        <f t="shared" si="1"/>
        <v>824.81624873083547</v>
      </c>
      <c r="K27" s="132">
        <f t="shared" si="0"/>
        <v>1.1329986418694511</v>
      </c>
    </row>
    <row r="28" spans="1:11">
      <c r="A28" s="75">
        <v>21</v>
      </c>
      <c r="B28" s="82" t="s">
        <v>85</v>
      </c>
      <c r="C28" s="77"/>
      <c r="D28" s="192"/>
      <c r="E28" s="58">
        <v>1008800.42</v>
      </c>
      <c r="F28" s="56"/>
      <c r="G28" s="181">
        <v>546954.1</v>
      </c>
      <c r="H28" s="83"/>
      <c r="I28" s="172">
        <v>799642.35358999996</v>
      </c>
      <c r="J28" s="122">
        <f t="shared" si="1"/>
        <v>46.199169837103341</v>
      </c>
      <c r="K28" s="132">
        <f t="shared" si="0"/>
        <v>0.92091898744031775</v>
      </c>
    </row>
    <row r="29" spans="1:11">
      <c r="A29" s="75">
        <v>22</v>
      </c>
      <c r="B29" s="67" t="s">
        <v>35</v>
      </c>
      <c r="C29" s="75"/>
      <c r="D29" s="192"/>
      <c r="E29" s="79">
        <v>673615.77934000001</v>
      </c>
      <c r="F29" s="56"/>
      <c r="G29" s="185">
        <v>455977.13417999999</v>
      </c>
      <c r="H29" s="83"/>
      <c r="I29" s="78">
        <v>764689.14970000007</v>
      </c>
      <c r="J29" s="122">
        <f t="shared" si="1"/>
        <v>67.703398345877133</v>
      </c>
      <c r="K29" s="132">
        <f t="shared" si="0"/>
        <v>0.88066465500074576</v>
      </c>
    </row>
    <row r="30" spans="1:11">
      <c r="A30" s="75">
        <v>23</v>
      </c>
      <c r="B30" s="76" t="s">
        <v>26</v>
      </c>
      <c r="C30" s="77"/>
      <c r="D30" s="192"/>
      <c r="E30" s="79">
        <v>1078962.6788900001</v>
      </c>
      <c r="F30" s="56"/>
      <c r="G30" s="185">
        <v>759085.57261999999</v>
      </c>
      <c r="H30" s="83"/>
      <c r="I30" s="78">
        <v>763486.96277999994</v>
      </c>
      <c r="J30" s="122">
        <f t="shared" si="1"/>
        <v>0.57982792965071894</v>
      </c>
      <c r="K30" s="132">
        <f t="shared" si="0"/>
        <v>0.87928014009091127</v>
      </c>
    </row>
    <row r="31" spans="1:11">
      <c r="A31" s="75">
        <v>24</v>
      </c>
      <c r="B31" s="76" t="s">
        <v>22</v>
      </c>
      <c r="C31" s="77" t="s">
        <v>17</v>
      </c>
      <c r="D31" s="55">
        <v>9815797</v>
      </c>
      <c r="E31" s="58">
        <v>1652330.24813</v>
      </c>
      <c r="F31" s="55">
        <v>5209257</v>
      </c>
      <c r="G31" s="172">
        <v>933254.89275</v>
      </c>
      <c r="H31" s="58">
        <v>4815779.6399999904</v>
      </c>
      <c r="I31" s="172">
        <v>631413.65919000003</v>
      </c>
      <c r="J31" s="122">
        <f t="shared" si="1"/>
        <v>-32.342850372910618</v>
      </c>
      <c r="K31" s="132">
        <f t="shared" si="0"/>
        <v>0.72717612450951163</v>
      </c>
    </row>
    <row r="32" spans="1:11">
      <c r="A32" s="75">
        <v>25</v>
      </c>
      <c r="B32" s="76" t="s">
        <v>24</v>
      </c>
      <c r="C32" s="77"/>
      <c r="D32" s="192"/>
      <c r="E32" s="79">
        <v>1136557.6583699998</v>
      </c>
      <c r="F32" s="57"/>
      <c r="G32" s="185">
        <v>683711.16275000013</v>
      </c>
      <c r="H32" s="83"/>
      <c r="I32" s="78">
        <v>629567.65724000009</v>
      </c>
      <c r="J32" s="122">
        <f t="shared" si="1"/>
        <v>-7.9190612147132242</v>
      </c>
      <c r="K32" s="132">
        <f t="shared" si="0"/>
        <v>0.72505015126788108</v>
      </c>
    </row>
    <row r="33" spans="1:11">
      <c r="A33" s="75">
        <v>26</v>
      </c>
      <c r="B33" s="80" t="s">
        <v>8</v>
      </c>
      <c r="C33" s="77"/>
      <c r="D33" s="192"/>
      <c r="E33" s="58">
        <v>8475992.3474300001</v>
      </c>
      <c r="F33" s="56"/>
      <c r="G33" s="181">
        <v>8277574.3332099998</v>
      </c>
      <c r="H33" s="83"/>
      <c r="I33" s="172">
        <v>541480.33606999996</v>
      </c>
      <c r="J33" s="122">
        <f t="shared" si="1"/>
        <v>-93.458466040014201</v>
      </c>
      <c r="K33" s="132">
        <f t="shared" si="0"/>
        <v>0.62360319031838662</v>
      </c>
    </row>
    <row r="34" spans="1:11">
      <c r="A34" s="75">
        <v>27</v>
      </c>
      <c r="B34" s="76" t="s">
        <v>27</v>
      </c>
      <c r="C34" s="77"/>
      <c r="D34" s="192"/>
      <c r="E34" s="58">
        <v>548482.79494000005</v>
      </c>
      <c r="F34" s="57"/>
      <c r="G34" s="181">
        <v>367814.59061000001</v>
      </c>
      <c r="H34" s="83"/>
      <c r="I34" s="172">
        <v>411946.29437000002</v>
      </c>
      <c r="J34" s="122">
        <f t="shared" si="1"/>
        <v>11.99835593438803</v>
      </c>
      <c r="K34" s="132">
        <f t="shared" si="0"/>
        <v>0.47442355021320592</v>
      </c>
    </row>
    <row r="35" spans="1:11">
      <c r="A35" s="75">
        <v>28</v>
      </c>
      <c r="B35" s="76" t="s">
        <v>32</v>
      </c>
      <c r="C35" s="77" t="s">
        <v>17</v>
      </c>
      <c r="D35" s="192">
        <v>3383446</v>
      </c>
      <c r="E35" s="79">
        <v>498122.57451000001</v>
      </c>
      <c r="F35" s="184">
        <v>1811224</v>
      </c>
      <c r="G35" s="181">
        <v>267602.87420000002</v>
      </c>
      <c r="H35" s="83">
        <v>2339346.2699699402</v>
      </c>
      <c r="I35" s="78">
        <v>338514.50890000002</v>
      </c>
      <c r="J35" s="122">
        <f t="shared" si="1"/>
        <v>26.498831491250101</v>
      </c>
      <c r="K35" s="132">
        <f t="shared" si="0"/>
        <v>0.38985483619078654</v>
      </c>
    </row>
    <row r="36" spans="1:11">
      <c r="A36" s="75">
        <v>29</v>
      </c>
      <c r="B36" s="76" t="s">
        <v>28</v>
      </c>
      <c r="C36" s="77" t="s">
        <v>17</v>
      </c>
      <c r="D36" s="192">
        <v>44725.047472752623</v>
      </c>
      <c r="E36" s="79">
        <v>739232.76327</v>
      </c>
      <c r="F36" s="57">
        <v>31221.069980621371</v>
      </c>
      <c r="G36" s="183">
        <v>488645.64036999998</v>
      </c>
      <c r="H36" s="83">
        <v>21681.036985017352</v>
      </c>
      <c r="I36" s="78">
        <v>302834.86645999999</v>
      </c>
      <c r="J36" s="122">
        <f t="shared" si="1"/>
        <v>-38.025669024552236</v>
      </c>
      <c r="K36" s="132">
        <f t="shared" si="0"/>
        <v>0.34876389091936499</v>
      </c>
    </row>
    <row r="37" spans="1:11">
      <c r="A37" s="75">
        <v>30</v>
      </c>
      <c r="B37" s="76" t="s">
        <v>29</v>
      </c>
      <c r="C37" s="77"/>
      <c r="D37" s="192"/>
      <c r="E37" s="79">
        <v>771406.41490000009</v>
      </c>
      <c r="F37" s="57"/>
      <c r="G37" s="185">
        <v>397653.73147999996</v>
      </c>
      <c r="H37" s="83"/>
      <c r="I37" s="173">
        <v>291648.37109999999</v>
      </c>
      <c r="J37" s="122">
        <f t="shared" si="1"/>
        <v>-26.657705432680316</v>
      </c>
      <c r="K37" s="132">
        <f t="shared" si="0"/>
        <v>0.33588081146054599</v>
      </c>
    </row>
    <row r="38" spans="1:11">
      <c r="A38" s="75">
        <v>31</v>
      </c>
      <c r="B38" s="67" t="s">
        <v>31</v>
      </c>
      <c r="C38" s="77"/>
      <c r="D38" s="192"/>
      <c r="E38" s="58">
        <v>397478.62958000001</v>
      </c>
      <c r="F38" s="57"/>
      <c r="G38" s="181">
        <v>204557.03805</v>
      </c>
      <c r="H38" s="83"/>
      <c r="I38" s="172">
        <v>206848.68411</v>
      </c>
      <c r="J38" s="122">
        <f t="shared" si="1"/>
        <v>1.1202968530664066</v>
      </c>
      <c r="K38" s="132">
        <f t="shared" si="0"/>
        <v>0.23822009910897443</v>
      </c>
    </row>
    <row r="39" spans="1:11">
      <c r="A39" s="75">
        <v>32</v>
      </c>
      <c r="B39" s="76" t="s">
        <v>34</v>
      </c>
      <c r="C39" s="77" t="s">
        <v>17</v>
      </c>
      <c r="D39" s="192">
        <v>3349959.2519226102</v>
      </c>
      <c r="E39" s="79">
        <v>457706.66431000002</v>
      </c>
      <c r="F39" s="57">
        <v>1892623.549804688</v>
      </c>
      <c r="G39" s="185">
        <v>212954.76097999999</v>
      </c>
      <c r="H39" s="83">
        <v>1292798.900695801</v>
      </c>
      <c r="I39" s="119">
        <v>188533.62601000001</v>
      </c>
      <c r="J39" s="122">
        <f t="shared" si="1"/>
        <v>-11.467757216422854</v>
      </c>
      <c r="K39" s="132">
        <f t="shared" si="0"/>
        <v>0.21712731345969069</v>
      </c>
    </row>
    <row r="40" spans="1:11">
      <c r="A40" s="75">
        <v>33</v>
      </c>
      <c r="B40" s="82" t="s">
        <v>87</v>
      </c>
      <c r="C40" s="77"/>
      <c r="D40" s="192"/>
      <c r="E40" s="58">
        <v>427565.30391999998</v>
      </c>
      <c r="F40" s="199"/>
      <c r="G40" s="181">
        <v>187797.47542</v>
      </c>
      <c r="H40" s="83"/>
      <c r="I40" s="172">
        <v>149393.73147</v>
      </c>
      <c r="J40" s="122">
        <f t="shared" si="1"/>
        <v>-20.449552830309287</v>
      </c>
      <c r="K40" s="132">
        <f t="shared" si="0"/>
        <v>0.17205132181608301</v>
      </c>
    </row>
    <row r="41" spans="1:11">
      <c r="A41" s="75">
        <v>34</v>
      </c>
      <c r="B41" s="82" t="s">
        <v>18</v>
      </c>
      <c r="C41" s="75"/>
      <c r="D41" s="192"/>
      <c r="E41" s="58">
        <v>441836.81795</v>
      </c>
      <c r="F41" s="57"/>
      <c r="G41" s="181">
        <v>232870.33635</v>
      </c>
      <c r="H41" s="83"/>
      <c r="I41" s="172">
        <v>148726.29397</v>
      </c>
      <c r="J41" s="122">
        <f t="shared" si="1"/>
        <v>-36.133431032423545</v>
      </c>
      <c r="K41" s="132">
        <f>I40/I$46*100</f>
        <v>0.17205132181608301</v>
      </c>
    </row>
    <row r="42" spans="1:11">
      <c r="A42" s="75">
        <v>35</v>
      </c>
      <c r="B42" s="76" t="s">
        <v>36</v>
      </c>
      <c r="C42" s="77"/>
      <c r="D42" s="192"/>
      <c r="E42" s="58">
        <v>215244.29784000001</v>
      </c>
      <c r="F42" s="57"/>
      <c r="G42" s="181">
        <v>112993.38941</v>
      </c>
      <c r="H42" s="83"/>
      <c r="I42" s="172">
        <v>106789.23956</v>
      </c>
      <c r="J42" s="122">
        <f t="shared" si="1"/>
        <v>-5.4907193087978357</v>
      </c>
      <c r="K42" s="132">
        <f>I42/I$46*100</f>
        <v>0.12298527951102087</v>
      </c>
    </row>
    <row r="43" spans="1:11">
      <c r="A43" s="75">
        <v>36</v>
      </c>
      <c r="B43" s="82" t="s">
        <v>86</v>
      </c>
      <c r="C43" s="77"/>
      <c r="D43" s="192"/>
      <c r="E43" s="79">
        <v>43865.523999999998</v>
      </c>
      <c r="F43" s="199"/>
      <c r="G43" s="181">
        <v>627898.63456000003</v>
      </c>
      <c r="H43" s="83"/>
      <c r="I43" s="172">
        <v>94283.80459</v>
      </c>
      <c r="J43" s="122">
        <f t="shared" si="1"/>
        <v>-84.984231625846846</v>
      </c>
      <c r="K43" s="132">
        <f>I43/I$46*100</f>
        <v>0.10858322531970677</v>
      </c>
    </row>
    <row r="44" spans="1:11">
      <c r="A44" s="75">
        <v>37</v>
      </c>
      <c r="B44" s="82" t="s">
        <v>33</v>
      </c>
      <c r="C44" s="77"/>
      <c r="D44" s="192"/>
      <c r="E44" s="58">
        <v>188730.52700999999</v>
      </c>
      <c r="F44" s="57"/>
      <c r="G44" s="181">
        <v>108730.95238</v>
      </c>
      <c r="H44" s="83"/>
      <c r="I44" s="172">
        <v>27270.472000000002</v>
      </c>
      <c r="J44" s="122">
        <f t="shared" si="1"/>
        <v>-74.919311012108693</v>
      </c>
      <c r="K44" s="132">
        <f>I44/I$46*100</f>
        <v>3.1406409813725507E-2</v>
      </c>
    </row>
    <row r="45" spans="1:11">
      <c r="A45" s="75">
        <v>38</v>
      </c>
      <c r="B45" s="84" t="s">
        <v>37</v>
      </c>
      <c r="C45" s="85"/>
      <c r="D45" s="159"/>
      <c r="E45" s="157">
        <f>E46-SUM(E8:E44)</f>
        <v>23918077.617210016</v>
      </c>
      <c r="F45" s="59"/>
      <c r="G45" s="186">
        <f>G46-SUM(G11:G44)</f>
        <v>29977641.308540016</v>
      </c>
      <c r="H45" s="157"/>
      <c r="I45" s="150">
        <f>I46-SUM(I8:I44)</f>
        <v>13622856.587980002</v>
      </c>
      <c r="J45" s="122">
        <f t="shared" si="1"/>
        <v>-54.556609548533331</v>
      </c>
      <c r="K45" s="133">
        <f>I45/I$46*100</f>
        <v>15.688947988715057</v>
      </c>
    </row>
    <row r="46" spans="1:11" s="30" customFormat="1">
      <c r="A46" s="86"/>
      <c r="B46" s="87" t="s">
        <v>38</v>
      </c>
      <c r="C46" s="86"/>
      <c r="D46" s="113"/>
      <c r="E46" s="123">
        <v>157140695.38870999</v>
      </c>
      <c r="F46" s="187"/>
      <c r="G46" s="188">
        <v>93432338.393030003</v>
      </c>
      <c r="H46" s="195"/>
      <c r="I46" s="213">
        <v>86830911.784390002</v>
      </c>
      <c r="J46" s="214">
        <f t="shared" si="1"/>
        <v>-7.0654622609043827</v>
      </c>
      <c r="K46" s="189">
        <f>I46/I$46*100</f>
        <v>100</v>
      </c>
    </row>
    <row r="47" spans="1:11">
      <c r="E47" s="175"/>
    </row>
    <row r="48" spans="1:11">
      <c r="F48" s="82"/>
      <c r="G48" s="79"/>
    </row>
    <row r="49" spans="6:8">
      <c r="F49" s="177"/>
      <c r="H49" s="83"/>
    </row>
    <row r="52" spans="6:8">
      <c r="F52" s="175"/>
      <c r="G52" s="174" t="s">
        <v>39</v>
      </c>
    </row>
  </sheetData>
  <sortState ref="B8:I44">
    <sortCondition descending="1" ref="I8"/>
  </sortState>
  <mergeCells count="8">
    <mergeCell ref="A1:K1"/>
    <mergeCell ref="A2:K2"/>
    <mergeCell ref="D6:E6"/>
    <mergeCell ref="F6:G6"/>
    <mergeCell ref="H6:I6"/>
    <mergeCell ref="D5:E5"/>
    <mergeCell ref="F5:G5"/>
    <mergeCell ref="H5:I5"/>
  </mergeCells>
  <conditionalFormatting sqref="M11 F34:G34 F39:G39 F20 F45 F22:F24 F17:F18 F11:G17 F26:F40">
    <cfRule type="cellIs" dxfId="74" priority="426" operator="greaterThanOrEqual">
      <formula>0</formula>
    </cfRule>
  </conditionalFormatting>
  <conditionalFormatting sqref="F22">
    <cfRule type="expression" dxfId="73" priority="392">
      <formula>$A23="Total"</formula>
    </cfRule>
  </conditionalFormatting>
  <conditionalFormatting sqref="F16:G16">
    <cfRule type="expression" dxfId="72" priority="375">
      <formula>$A19="Total"</formula>
    </cfRule>
  </conditionalFormatting>
  <conditionalFormatting sqref="F28">
    <cfRule type="expression" dxfId="71" priority="343">
      <formula>$A31="Total"</formula>
    </cfRule>
  </conditionalFormatting>
  <conditionalFormatting sqref="F12:G12">
    <cfRule type="expression" dxfId="70" priority="452">
      <formula>$A20="Total"</formula>
    </cfRule>
  </conditionalFormatting>
  <conditionalFormatting sqref="F13:G13">
    <cfRule type="expression" dxfId="69" priority="329">
      <formula>$A18="Total"</formula>
    </cfRule>
  </conditionalFormatting>
  <conditionalFormatting sqref="F34:G34">
    <cfRule type="expression" dxfId="68" priority="326">
      <formula>$A31="Total"</formula>
    </cfRule>
  </conditionalFormatting>
  <conditionalFormatting sqref="F17">
    <cfRule type="expression" dxfId="67" priority="314">
      <formula>$A10="Total"</formula>
    </cfRule>
  </conditionalFormatting>
  <conditionalFormatting sqref="F18">
    <cfRule type="expression" dxfId="66" priority="313">
      <formula>$A16="Total"</formula>
    </cfRule>
  </conditionalFormatting>
  <conditionalFormatting sqref="F45">
    <cfRule type="expression" dxfId="65" priority="312">
      <formula>$A39="Total"</formula>
    </cfRule>
  </conditionalFormatting>
  <conditionalFormatting sqref="F34:G34">
    <cfRule type="expression" dxfId="64" priority="311">
      <formula>$A31="Total"</formula>
    </cfRule>
  </conditionalFormatting>
  <conditionalFormatting sqref="F31">
    <cfRule type="expression" dxfId="63" priority="310">
      <formula>$A24="Total"</formula>
    </cfRule>
  </conditionalFormatting>
  <conditionalFormatting sqref="F31">
    <cfRule type="expression" dxfId="62" priority="309">
      <formula>$A24="Total"</formula>
    </cfRule>
  </conditionalFormatting>
  <conditionalFormatting sqref="F17">
    <cfRule type="expression" dxfId="61" priority="308">
      <formula>$A10="Total"</formula>
    </cfRule>
  </conditionalFormatting>
  <conditionalFormatting sqref="G34">
    <cfRule type="expression" dxfId="60" priority="307">
      <formula>$A31="Total"</formula>
    </cfRule>
  </conditionalFormatting>
  <conditionalFormatting sqref="F12:G12">
    <cfRule type="expression" dxfId="59" priority="306">
      <formula>$A20="Total"</formula>
    </cfRule>
  </conditionalFormatting>
  <conditionalFormatting sqref="F35">
    <cfRule type="expression" dxfId="58" priority="305">
      <formula>$A33="Total"</formula>
    </cfRule>
  </conditionalFormatting>
  <conditionalFormatting sqref="F20">
    <cfRule type="expression" dxfId="57" priority="304">
      <formula>$A21="Total"</formula>
    </cfRule>
  </conditionalFormatting>
  <conditionalFormatting sqref="F24">
    <cfRule type="expression" dxfId="56" priority="303">
      <formula>$A22="Total"</formula>
    </cfRule>
  </conditionalFormatting>
  <conditionalFormatting sqref="F33">
    <cfRule type="expression" dxfId="55" priority="301">
      <formula>$A27="Total"</formula>
    </cfRule>
  </conditionalFormatting>
  <conditionalFormatting sqref="F36">
    <cfRule type="expression" dxfId="54" priority="467">
      <formula>$A38="Total"</formula>
    </cfRule>
  </conditionalFormatting>
  <conditionalFormatting sqref="F37">
    <cfRule type="expression" dxfId="53" priority="494">
      <formula>$A32="Total"</formula>
    </cfRule>
  </conditionalFormatting>
  <conditionalFormatting sqref="F17:G17">
    <cfRule type="expression" dxfId="52" priority="201">
      <formula>$A18="Total"</formula>
    </cfRule>
  </conditionalFormatting>
  <conditionalFormatting sqref="F15:G15">
    <cfRule type="expression" dxfId="51" priority="200">
      <formula>$A19="Total"</formula>
    </cfRule>
  </conditionalFormatting>
  <conditionalFormatting sqref="F36">
    <cfRule type="expression" dxfId="50" priority="199">
      <formula>$A33="Total"</formula>
    </cfRule>
  </conditionalFormatting>
  <conditionalFormatting sqref="F30">
    <cfRule type="expression" dxfId="49" priority="198">
      <formula>$A24="Total"</formula>
    </cfRule>
  </conditionalFormatting>
  <conditionalFormatting sqref="F34">
    <cfRule type="expression" dxfId="48" priority="197">
      <formula>$A32="Total"</formula>
    </cfRule>
  </conditionalFormatting>
  <conditionalFormatting sqref="F27">
    <cfRule type="expression" dxfId="47" priority="195">
      <formula>$A22="Total"</formula>
    </cfRule>
  </conditionalFormatting>
  <conditionalFormatting sqref="F16">
    <cfRule type="expression" dxfId="46" priority="194">
      <formula>$A10="Total"</formula>
    </cfRule>
  </conditionalFormatting>
  <conditionalFormatting sqref="F18">
    <cfRule type="expression" dxfId="45" priority="193">
      <formula>$A16="Total"</formula>
    </cfRule>
  </conditionalFormatting>
  <conditionalFormatting sqref="F45">
    <cfRule type="expression" dxfId="44" priority="192">
      <formula>$A39="Total"</formula>
    </cfRule>
  </conditionalFormatting>
  <conditionalFormatting sqref="F26">
    <cfRule type="expression" dxfId="43" priority="191">
      <formula>$A22="Total"</formula>
    </cfRule>
  </conditionalFormatting>
  <conditionalFormatting sqref="F30">
    <cfRule type="expression" dxfId="42" priority="190">
      <formula>$A24="Total"</formula>
    </cfRule>
  </conditionalFormatting>
  <conditionalFormatting sqref="F30">
    <cfRule type="expression" dxfId="41" priority="189">
      <formula>$A24="Total"</formula>
    </cfRule>
  </conditionalFormatting>
  <conditionalFormatting sqref="F16">
    <cfRule type="expression" dxfId="40" priority="188">
      <formula>$A10="Total"</formula>
    </cfRule>
  </conditionalFormatting>
  <conditionalFormatting sqref="F39:G39">
    <cfRule type="expression" dxfId="39" priority="187">
      <formula>$A31="Total"</formula>
    </cfRule>
  </conditionalFormatting>
  <conditionalFormatting sqref="F38 F23">
    <cfRule type="expression" dxfId="38" priority="186">
      <formula>$A23="Total"</formula>
    </cfRule>
  </conditionalFormatting>
  <conditionalFormatting sqref="F15:G15">
    <cfRule type="expression" dxfId="37" priority="185">
      <formula>$A19="Total"</formula>
    </cfRule>
  </conditionalFormatting>
  <conditionalFormatting sqref="F20">
    <cfRule type="expression" dxfId="36" priority="184">
      <formula>$A21="Total"</formula>
    </cfRule>
  </conditionalFormatting>
  <conditionalFormatting sqref="F32">
    <cfRule type="expression" dxfId="35" priority="183">
      <formula>$A29="Total"</formula>
    </cfRule>
  </conditionalFormatting>
  <conditionalFormatting sqref="F33">
    <cfRule type="expression" dxfId="34" priority="182">
      <formula>$A27="Total"</formula>
    </cfRule>
  </conditionalFormatting>
  <conditionalFormatting sqref="F17:G17">
    <cfRule type="expression" dxfId="33" priority="113">
      <formula>$A18="Total"</formula>
    </cfRule>
  </conditionalFormatting>
  <conditionalFormatting sqref="F14:G14">
    <cfRule type="expression" dxfId="32" priority="112">
      <formula>$A19="Total"</formula>
    </cfRule>
  </conditionalFormatting>
  <conditionalFormatting sqref="F29">
    <cfRule type="expression" dxfId="31" priority="111">
      <formula>$A22="Total"</formula>
    </cfRule>
  </conditionalFormatting>
  <conditionalFormatting sqref="F40">
    <cfRule type="expression" dxfId="30" priority="110">
      <formula>$A38="Total"</formula>
    </cfRule>
  </conditionalFormatting>
  <conditionalFormatting sqref="F27 F38">
    <cfRule type="expression" dxfId="29" priority="108">
      <formula>$A22="Total"</formula>
    </cfRule>
  </conditionalFormatting>
  <conditionalFormatting sqref="F16">
    <cfRule type="expression" dxfId="28" priority="107">
      <formula>$A10="Total"</formula>
    </cfRule>
  </conditionalFormatting>
  <conditionalFormatting sqref="F18">
    <cfRule type="expression" dxfId="27" priority="106">
      <formula>$A16="Total"</formula>
    </cfRule>
  </conditionalFormatting>
  <conditionalFormatting sqref="F45">
    <cfRule type="expression" dxfId="26" priority="105">
      <formula>$A39="Total"</formula>
    </cfRule>
  </conditionalFormatting>
  <conditionalFormatting sqref="F39">
    <cfRule type="expression" dxfId="25" priority="104">
      <formula>$A31="Total"</formula>
    </cfRule>
  </conditionalFormatting>
  <conditionalFormatting sqref="F31">
    <cfRule type="expression" dxfId="24" priority="103">
      <formula>$A24="Total"</formula>
    </cfRule>
  </conditionalFormatting>
  <conditionalFormatting sqref="F31">
    <cfRule type="expression" dxfId="23" priority="102">
      <formula>$A24="Total"</formula>
    </cfRule>
  </conditionalFormatting>
  <conditionalFormatting sqref="F16">
    <cfRule type="expression" dxfId="22" priority="101">
      <formula>$A10="Total"</formula>
    </cfRule>
  </conditionalFormatting>
  <conditionalFormatting sqref="F12:G12">
    <cfRule type="expression" dxfId="21" priority="100">
      <formula>$A20="Total"</formula>
    </cfRule>
  </conditionalFormatting>
  <conditionalFormatting sqref="F14:G14">
    <cfRule type="expression" dxfId="20" priority="99">
      <formula>$A19="Total"</formula>
    </cfRule>
  </conditionalFormatting>
  <conditionalFormatting sqref="F36">
    <cfRule type="expression" dxfId="19" priority="98">
      <formula>$A32="Total"</formula>
    </cfRule>
  </conditionalFormatting>
  <conditionalFormatting sqref="F26 F28">
    <cfRule type="expression" dxfId="18" priority="501">
      <formula>#REF!="Total"</formula>
    </cfRule>
  </conditionalFormatting>
  <conditionalFormatting sqref="M11">
    <cfRule type="expression" dxfId="17" priority="86">
      <formula>$A37="Total"</formula>
    </cfRule>
  </conditionalFormatting>
  <conditionalFormatting sqref="F24">
    <cfRule type="expression" dxfId="16" priority="17">
      <formula>$A25="Total"</formula>
    </cfRule>
  </conditionalFormatting>
  <conditionalFormatting sqref="F23">
    <cfRule type="expression" dxfId="15" priority="16">
      <formula>$A26="Total"</formula>
    </cfRule>
  </conditionalFormatting>
  <conditionalFormatting sqref="F13:G13">
    <cfRule type="expression" dxfId="14" priority="15">
      <formula>$A21="Total"</formula>
    </cfRule>
  </conditionalFormatting>
  <conditionalFormatting sqref="F28">
    <cfRule type="expression" dxfId="13" priority="14">
      <formula>$A33="Total"</formula>
    </cfRule>
  </conditionalFormatting>
  <conditionalFormatting sqref="F29:F30">
    <cfRule type="expression" dxfId="12" priority="13">
      <formula>$A27="Total"</formula>
    </cfRule>
  </conditionalFormatting>
  <conditionalFormatting sqref="F17:G17">
    <cfRule type="expression" dxfId="11" priority="12">
      <formula>$A23="Total"</formula>
    </cfRule>
  </conditionalFormatting>
  <conditionalFormatting sqref="F16">
    <cfRule type="expression" dxfId="10" priority="11">
      <formula>$A13="Total"</formula>
    </cfRule>
  </conditionalFormatting>
  <conditionalFormatting sqref="F18">
    <cfRule type="expression" dxfId="9" priority="10">
      <formula>$A19="Total"</formula>
    </cfRule>
  </conditionalFormatting>
  <conditionalFormatting sqref="F45">
    <cfRule type="expression" dxfId="8" priority="9">
      <formula>$A43="Total"</formula>
    </cfRule>
  </conditionalFormatting>
  <conditionalFormatting sqref="F35">
    <cfRule type="expression" dxfId="7" priority="8">
      <formula>$A35="Total"</formula>
    </cfRule>
  </conditionalFormatting>
  <conditionalFormatting sqref="F29">
    <cfRule type="expression" dxfId="6" priority="7">
      <formula>$A27="Total"</formula>
    </cfRule>
  </conditionalFormatting>
  <conditionalFormatting sqref="F29">
    <cfRule type="expression" dxfId="5" priority="6">
      <formula>$A27="Total"</formula>
    </cfRule>
  </conditionalFormatting>
  <conditionalFormatting sqref="F16">
    <cfRule type="expression" dxfId="4" priority="5">
      <formula>$A13="Total"</formula>
    </cfRule>
  </conditionalFormatting>
  <conditionalFormatting sqref="F17:G17">
    <cfRule type="expression" dxfId="3" priority="4">
      <formula>$A23="Total"</formula>
    </cfRule>
  </conditionalFormatting>
  <conditionalFormatting sqref="F11:G11">
    <cfRule type="expression" dxfId="2" priority="3">
      <formula>$A22="Total"</formula>
    </cfRule>
  </conditionalFormatting>
  <conditionalFormatting sqref="F34">
    <cfRule type="expression" dxfId="1" priority="2">
      <formula>$A36="Total"</formula>
    </cfRule>
  </conditionalFormatting>
  <conditionalFormatting sqref="F39">
    <cfRule type="expression" dxfId="0" priority="1">
      <formula>$A42="Total"</formula>
    </cfRule>
  </conditionalFormatting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workbookViewId="0">
      <selection activeCell="D6" sqref="D6"/>
    </sheetView>
  </sheetViews>
  <sheetFormatPr defaultRowHeight="18.75"/>
  <cols>
    <col min="1" max="1" width="3.85546875" style="4" bestFit="1" customWidth="1"/>
    <col min="2" max="2" width="41.7109375" style="118" bestFit="1" customWidth="1"/>
    <col min="3" max="3" width="13.5703125" style="5" bestFit="1" customWidth="1"/>
    <col min="4" max="5" width="17.42578125" style="2" bestFit="1" customWidth="1"/>
    <col min="6" max="6" width="10.28515625" style="1" bestFit="1" customWidth="1"/>
    <col min="7" max="7" width="11" style="1" bestFit="1" customWidth="1"/>
    <col min="8" max="16384" width="9.140625" style="1"/>
  </cols>
  <sheetData>
    <row r="1" spans="1:7" ht="15">
      <c r="A1" s="209" t="s">
        <v>97</v>
      </c>
      <c r="B1" s="209"/>
      <c r="C1" s="209"/>
      <c r="D1" s="209"/>
      <c r="E1" s="209"/>
      <c r="F1" s="209"/>
      <c r="G1" s="209"/>
    </row>
    <row r="2" spans="1:7" ht="15" customHeight="1">
      <c r="A2" s="210" t="s">
        <v>109</v>
      </c>
      <c r="B2" s="210"/>
      <c r="C2" s="210"/>
      <c r="D2" s="210"/>
      <c r="E2" s="210"/>
      <c r="F2" s="210"/>
      <c r="G2" s="210"/>
    </row>
    <row r="3" spans="1:7" ht="15" customHeight="1">
      <c r="A3" s="54"/>
      <c r="B3" s="116"/>
      <c r="C3" s="54" t="s">
        <v>98</v>
      </c>
      <c r="D3" s="54"/>
      <c r="E3" s="54"/>
      <c r="F3" s="54"/>
      <c r="G3" s="54"/>
    </row>
    <row r="4" spans="1:7">
      <c r="A4" s="3"/>
      <c r="B4" s="117"/>
      <c r="E4" s="28" t="s">
        <v>0</v>
      </c>
    </row>
    <row r="5" spans="1:7" ht="38.25">
      <c r="A5" s="88" t="s">
        <v>2</v>
      </c>
      <c r="B5" s="89" t="s">
        <v>3</v>
      </c>
      <c r="C5" s="90" t="s">
        <v>81</v>
      </c>
      <c r="D5" s="90" t="s">
        <v>81</v>
      </c>
      <c r="E5" s="90" t="s">
        <v>89</v>
      </c>
      <c r="F5" s="91" t="s">
        <v>91</v>
      </c>
      <c r="G5" s="92" t="s">
        <v>111</v>
      </c>
    </row>
    <row r="6" spans="1:7" ht="15">
      <c r="A6" s="51"/>
      <c r="B6" s="93"/>
      <c r="C6" s="94" t="s">
        <v>70</v>
      </c>
      <c r="D6" s="95" t="s">
        <v>110</v>
      </c>
      <c r="E6" s="219" t="s">
        <v>110</v>
      </c>
      <c r="F6" s="96"/>
      <c r="G6" s="97" t="s">
        <v>89</v>
      </c>
    </row>
    <row r="7" spans="1:7" ht="15">
      <c r="A7" s="98">
        <v>1</v>
      </c>
      <c r="B7" s="99" t="s">
        <v>40</v>
      </c>
      <c r="C7" s="100">
        <v>309701875.94150275</v>
      </c>
      <c r="D7" s="215">
        <v>175250773.86344007</v>
      </c>
      <c r="E7" s="101">
        <v>164913998.69206122</v>
      </c>
      <c r="F7" s="160">
        <f>E7/D7*100-100</f>
        <v>-5.8982764774742407</v>
      </c>
      <c r="G7" s="102">
        <f>E7/E$34*100</f>
        <v>18.365735189369257</v>
      </c>
    </row>
    <row r="8" spans="1:7" ht="15">
      <c r="A8" s="103">
        <v>2</v>
      </c>
      <c r="B8" s="104" t="s">
        <v>41</v>
      </c>
      <c r="C8" s="105">
        <v>167293495.77317399</v>
      </c>
      <c r="D8" s="216">
        <v>92590014.874821901</v>
      </c>
      <c r="E8" s="106">
        <v>87940278.159269601</v>
      </c>
      <c r="F8" s="161">
        <f t="shared" ref="F8:F34" si="0">E8/D8*100-100</f>
        <v>-5.0218554579978871</v>
      </c>
      <c r="G8" s="107">
        <f t="shared" ref="G8:G34" si="1">E8/E$34*100</f>
        <v>9.793515856518777</v>
      </c>
    </row>
    <row r="9" spans="1:7" ht="15">
      <c r="A9" s="103">
        <v>3</v>
      </c>
      <c r="B9" s="104" t="s">
        <v>42</v>
      </c>
      <c r="C9" s="108">
        <v>100977196.97813401</v>
      </c>
      <c r="D9" s="55">
        <v>56319054.408895902</v>
      </c>
      <c r="E9" s="221">
        <v>57384730.829619698</v>
      </c>
      <c r="F9" s="161">
        <f t="shared" si="0"/>
        <v>1.8922129142769677</v>
      </c>
      <c r="G9" s="107">
        <f t="shared" si="1"/>
        <v>6.3906810743093301</v>
      </c>
    </row>
    <row r="10" spans="1:7" ht="15">
      <c r="A10" s="103">
        <v>4</v>
      </c>
      <c r="B10" s="104" t="s">
        <v>43</v>
      </c>
      <c r="C10" s="108">
        <v>51968515.173382998</v>
      </c>
      <c r="D10" s="55">
        <v>29519379.378376801</v>
      </c>
      <c r="E10" s="221">
        <v>42534643.9759489</v>
      </c>
      <c r="F10" s="161">
        <f t="shared" si="0"/>
        <v>44.090576670815409</v>
      </c>
      <c r="G10" s="107">
        <f t="shared" si="1"/>
        <v>4.7368932524342631</v>
      </c>
    </row>
    <row r="11" spans="1:7" ht="15">
      <c r="A11" s="103">
        <v>5</v>
      </c>
      <c r="B11" s="104" t="s">
        <v>45</v>
      </c>
      <c r="C11" s="105">
        <v>65167320.601329669</v>
      </c>
      <c r="D11" s="216">
        <v>36615900.157969981</v>
      </c>
      <c r="E11" s="106">
        <v>38394109.742466435</v>
      </c>
      <c r="F11" s="161">
        <f t="shared" si="0"/>
        <v>4.8563863699235128</v>
      </c>
      <c r="G11" s="107">
        <f t="shared" si="1"/>
        <v>4.2757804549897509</v>
      </c>
    </row>
    <row r="12" spans="1:7" ht="15">
      <c r="A12" s="103">
        <v>6</v>
      </c>
      <c r="B12" s="104" t="s">
        <v>44</v>
      </c>
      <c r="C12" s="108">
        <v>56625347.193611801</v>
      </c>
      <c r="D12" s="55">
        <v>34678497.594919004</v>
      </c>
      <c r="E12" s="108">
        <v>28211681.098610599</v>
      </c>
      <c r="F12" s="161">
        <f t="shared" si="0"/>
        <v>-18.647914254670312</v>
      </c>
      <c r="G12" s="107">
        <f t="shared" si="1"/>
        <v>3.1418088725839519</v>
      </c>
    </row>
    <row r="13" spans="1:7" ht="15">
      <c r="A13" s="103">
        <v>7</v>
      </c>
      <c r="B13" s="104" t="s">
        <v>46</v>
      </c>
      <c r="C13" s="108">
        <v>44644558.386260897</v>
      </c>
      <c r="D13" s="55">
        <v>25292957.407082401</v>
      </c>
      <c r="E13" s="108">
        <v>24219233.3796307</v>
      </c>
      <c r="F13" s="161">
        <f t="shared" si="0"/>
        <v>-4.2451501822046538</v>
      </c>
      <c r="G13" s="107">
        <f t="shared" si="1"/>
        <v>2.697187808600765</v>
      </c>
    </row>
    <row r="14" spans="1:7" ht="15">
      <c r="A14" s="103">
        <v>8</v>
      </c>
      <c r="B14" s="104" t="s">
        <v>47</v>
      </c>
      <c r="C14" s="105">
        <v>36310545.544792324</v>
      </c>
      <c r="D14" s="216">
        <v>21621527.128029313</v>
      </c>
      <c r="E14" s="106">
        <v>22441162.053703964</v>
      </c>
      <c r="F14" s="161">
        <f t="shared" si="0"/>
        <v>3.7908280984098894</v>
      </c>
      <c r="G14" s="107">
        <f t="shared" si="1"/>
        <v>2.4991719495543911</v>
      </c>
    </row>
    <row r="15" spans="1:7" ht="15">
      <c r="A15" s="103">
        <v>9</v>
      </c>
      <c r="B15" s="104" t="s">
        <v>48</v>
      </c>
      <c r="C15" s="105">
        <v>25927194.582314253</v>
      </c>
      <c r="D15" s="216">
        <v>14810740.48947046</v>
      </c>
      <c r="E15" s="106">
        <v>22052163.885484979</v>
      </c>
      <c r="F15" s="161">
        <f t="shared" si="0"/>
        <v>48.893054342304708</v>
      </c>
      <c r="G15" s="107">
        <f t="shared" si="1"/>
        <v>2.4558509616254049</v>
      </c>
    </row>
    <row r="16" spans="1:7" ht="15">
      <c r="A16" s="103">
        <v>10</v>
      </c>
      <c r="B16" s="104" t="s">
        <v>50</v>
      </c>
      <c r="C16" s="108">
        <v>40696587.884452097</v>
      </c>
      <c r="D16" s="55">
        <v>19804148.6066598</v>
      </c>
      <c r="E16" s="108">
        <v>18506156.403258901</v>
      </c>
      <c r="F16" s="161">
        <f t="shared" si="0"/>
        <v>-6.5541429181378987</v>
      </c>
      <c r="G16" s="107">
        <f t="shared" si="1"/>
        <v>2.0609479520895553</v>
      </c>
    </row>
    <row r="17" spans="1:7" ht="15">
      <c r="A17" s="103">
        <v>11</v>
      </c>
      <c r="B17" s="104" t="s">
        <v>54</v>
      </c>
      <c r="C17" s="105">
        <v>43899890.685761705</v>
      </c>
      <c r="D17" s="216">
        <v>31027550.557418004</v>
      </c>
      <c r="E17" s="106">
        <v>13770834.217367209</v>
      </c>
      <c r="F17" s="161">
        <f t="shared" si="0"/>
        <v>-55.617398183322251</v>
      </c>
      <c r="G17" s="107">
        <f t="shared" si="1"/>
        <v>1.5335962779310504</v>
      </c>
    </row>
    <row r="18" spans="1:7" ht="15">
      <c r="A18" s="103">
        <v>12</v>
      </c>
      <c r="B18" s="104" t="s">
        <v>51</v>
      </c>
      <c r="C18" s="105">
        <v>25422397.600855205</v>
      </c>
      <c r="D18" s="216">
        <v>14574769.131795879</v>
      </c>
      <c r="E18" s="106">
        <v>13472932.029795546</v>
      </c>
      <c r="F18" s="161">
        <f t="shared" si="0"/>
        <v>-7.5598940335637792</v>
      </c>
      <c r="G18" s="107">
        <f t="shared" si="1"/>
        <v>1.5004202423448223</v>
      </c>
    </row>
    <row r="19" spans="1:7" ht="15">
      <c r="A19" s="103">
        <v>13</v>
      </c>
      <c r="B19" s="109" t="s">
        <v>56</v>
      </c>
      <c r="C19" s="105">
        <v>21779478.14011256</v>
      </c>
      <c r="D19" s="216">
        <v>12221028.021675061</v>
      </c>
      <c r="E19" s="108">
        <v>13328118.49768346</v>
      </c>
      <c r="F19" s="161">
        <f t="shared" si="0"/>
        <v>9.0588981061566756</v>
      </c>
      <c r="G19" s="107">
        <f t="shared" si="1"/>
        <v>1.4842930063084565</v>
      </c>
    </row>
    <row r="20" spans="1:7" ht="15">
      <c r="A20" s="103">
        <v>14</v>
      </c>
      <c r="B20" s="104" t="s">
        <v>55</v>
      </c>
      <c r="C20" s="105">
        <v>19237325.52752123</v>
      </c>
      <c r="D20" s="216">
        <v>11181426.824967509</v>
      </c>
      <c r="E20" s="106">
        <v>10265105.418232419</v>
      </c>
      <c r="F20" s="161">
        <f t="shared" si="0"/>
        <v>-8.1950311089904488</v>
      </c>
      <c r="G20" s="107">
        <f t="shared" si="1"/>
        <v>1.1431789253636695</v>
      </c>
    </row>
    <row r="21" spans="1:7" ht="15">
      <c r="A21" s="103">
        <v>15</v>
      </c>
      <c r="B21" s="105" t="s">
        <v>64</v>
      </c>
      <c r="C21" s="108">
        <v>18043384.461399902</v>
      </c>
      <c r="D21" s="217">
        <v>8836709.2210000008</v>
      </c>
      <c r="E21" s="108">
        <v>9574234.7124394793</v>
      </c>
      <c r="F21" s="161">
        <f t="shared" si="0"/>
        <v>8.3461554861031999</v>
      </c>
      <c r="G21" s="107">
        <f t="shared" si="1"/>
        <v>1.0662397417084462</v>
      </c>
    </row>
    <row r="22" spans="1:7" ht="15">
      <c r="A22" s="103">
        <v>16</v>
      </c>
      <c r="B22" s="109" t="s">
        <v>58</v>
      </c>
      <c r="C22" s="108">
        <v>13589817.127872501</v>
      </c>
      <c r="D22" s="55">
        <v>7151685.6427009702</v>
      </c>
      <c r="E22" s="108">
        <v>8636113.5549084097</v>
      </c>
      <c r="F22" s="161">
        <f t="shared" si="0"/>
        <v>20.756336147443093</v>
      </c>
      <c r="G22" s="107">
        <f t="shared" si="1"/>
        <v>0.96176537997198808</v>
      </c>
    </row>
    <row r="23" spans="1:7" ht="15">
      <c r="A23" s="103">
        <v>17</v>
      </c>
      <c r="B23" s="104" t="s">
        <v>52</v>
      </c>
      <c r="C23" s="108">
        <v>35583768.979909897</v>
      </c>
      <c r="D23" s="217">
        <v>26424229.677999999</v>
      </c>
      <c r="E23" s="108">
        <v>8547126.0698999595</v>
      </c>
      <c r="F23" s="161">
        <f t="shared" si="0"/>
        <v>-67.65420913285493</v>
      </c>
      <c r="G23" s="107">
        <f t="shared" si="1"/>
        <v>0.95185524136765476</v>
      </c>
    </row>
    <row r="24" spans="1:7" ht="15">
      <c r="A24" s="103">
        <v>18</v>
      </c>
      <c r="B24" s="109" t="s">
        <v>57</v>
      </c>
      <c r="C24" s="108">
        <v>15012155.524082899</v>
      </c>
      <c r="D24" s="55">
        <v>7976146.6446605204</v>
      </c>
      <c r="E24" s="221">
        <v>8006481.2175033102</v>
      </c>
      <c r="F24" s="161">
        <f t="shared" si="0"/>
        <v>0.3803161375311106</v>
      </c>
      <c r="G24" s="107">
        <f>E27/E$34*100</f>
        <v>0.62968500412828288</v>
      </c>
    </row>
    <row r="25" spans="1:7" ht="15">
      <c r="A25" s="103">
        <v>19</v>
      </c>
      <c r="B25" s="104" t="s">
        <v>49</v>
      </c>
      <c r="C25" s="108">
        <v>6123690.1516296798</v>
      </c>
      <c r="D25" s="55">
        <v>3145901.2456828398</v>
      </c>
      <c r="E25" s="108">
        <v>7562886.2570871999</v>
      </c>
      <c r="F25" s="161">
        <f t="shared" si="0"/>
        <v>140.40443950571699</v>
      </c>
      <c r="G25" s="107">
        <f t="shared" si="1"/>
        <v>0.84224485105320501</v>
      </c>
    </row>
    <row r="26" spans="1:7" ht="15">
      <c r="A26" s="103">
        <v>20</v>
      </c>
      <c r="B26" s="104" t="s">
        <v>53</v>
      </c>
      <c r="C26" s="108">
        <v>25915487.19675</v>
      </c>
      <c r="D26" s="217">
        <v>17767953.82175</v>
      </c>
      <c r="E26" s="108">
        <v>7462945.4845000003</v>
      </c>
      <c r="F26" s="161">
        <f t="shared" si="0"/>
        <v>-57.997721294364773</v>
      </c>
      <c r="G26" s="107">
        <f t="shared" si="1"/>
        <v>0.83111489375112757</v>
      </c>
    </row>
    <row r="27" spans="1:7" ht="15">
      <c r="A27" s="103">
        <v>21</v>
      </c>
      <c r="B27" s="109" t="s">
        <v>60</v>
      </c>
      <c r="C27" s="108">
        <v>10278834.005137499</v>
      </c>
      <c r="D27" s="55">
        <v>5191908.9005143698</v>
      </c>
      <c r="E27" s="108">
        <v>5654218.0792920701</v>
      </c>
      <c r="F27" s="161">
        <f t="shared" si="0"/>
        <v>8.9044162298744993</v>
      </c>
      <c r="G27" s="107">
        <f t="shared" si="1"/>
        <v>0.62968500412828288</v>
      </c>
    </row>
    <row r="28" spans="1:7" ht="15">
      <c r="A28" s="103">
        <v>22</v>
      </c>
      <c r="B28" s="109" t="s">
        <v>61</v>
      </c>
      <c r="C28" s="108">
        <v>9365481.6260078102</v>
      </c>
      <c r="D28" s="217">
        <v>6025718.691625</v>
      </c>
      <c r="E28" s="108">
        <v>5624923.9767334899</v>
      </c>
      <c r="F28" s="161">
        <f t="shared" si="0"/>
        <v>-6.6514010262139323</v>
      </c>
      <c r="G28" s="107">
        <f t="shared" si="1"/>
        <v>0.62642265081402182</v>
      </c>
    </row>
    <row r="29" spans="1:7" ht="15">
      <c r="A29" s="103">
        <v>23</v>
      </c>
      <c r="B29" s="109" t="s">
        <v>35</v>
      </c>
      <c r="C29" s="108">
        <v>7558173.6081976499</v>
      </c>
      <c r="D29" s="55">
        <v>4512451.5580219999</v>
      </c>
      <c r="E29" s="221">
        <v>5095042.0399611499</v>
      </c>
      <c r="F29" s="161">
        <f t="shared" si="0"/>
        <v>12.910730995071873</v>
      </c>
      <c r="G29" s="107">
        <f t="shared" si="1"/>
        <v>0.56741206705780256</v>
      </c>
    </row>
    <row r="30" spans="1:7" ht="15">
      <c r="A30" s="103">
        <v>24</v>
      </c>
      <c r="B30" s="104" t="s">
        <v>63</v>
      </c>
      <c r="C30" s="108">
        <v>4851707.71937076</v>
      </c>
      <c r="D30" s="55">
        <v>2507909.1179935299</v>
      </c>
      <c r="E30" s="108">
        <v>3219669.3199141701</v>
      </c>
      <c r="F30" s="161">
        <f t="shared" si="0"/>
        <v>28.380621802200267</v>
      </c>
      <c r="G30" s="107">
        <f t="shared" si="1"/>
        <v>0.35856018649632548</v>
      </c>
    </row>
    <row r="31" spans="1:7" ht="15">
      <c r="A31" s="103">
        <v>25</v>
      </c>
      <c r="B31" s="104" t="s">
        <v>59</v>
      </c>
      <c r="C31" s="105">
        <v>2730402.67833038</v>
      </c>
      <c r="D31" s="216">
        <v>1058622.834112305</v>
      </c>
      <c r="E31" s="106">
        <v>2442934.1578520462</v>
      </c>
      <c r="F31" s="161">
        <f t="shared" si="0"/>
        <v>130.76529989082829</v>
      </c>
      <c r="G31" s="107">
        <f t="shared" si="1"/>
        <v>0.27205866199359391</v>
      </c>
    </row>
    <row r="32" spans="1:7" ht="15">
      <c r="A32" s="103">
        <v>26</v>
      </c>
      <c r="B32" s="109" t="s">
        <v>62</v>
      </c>
      <c r="C32" s="108">
        <v>5557554.6423917999</v>
      </c>
      <c r="D32" s="55">
        <v>2665175.4876926402</v>
      </c>
      <c r="E32" s="221">
        <v>2415201.9296424901</v>
      </c>
      <c r="F32" s="161">
        <f t="shared" si="0"/>
        <v>-9.3792532313346157</v>
      </c>
      <c r="G32" s="107">
        <f t="shared" si="1"/>
        <v>0.26897024764704164</v>
      </c>
    </row>
    <row r="33" spans="1:7" ht="15">
      <c r="A33" s="110">
        <v>27</v>
      </c>
      <c r="B33" s="111" t="s">
        <v>37</v>
      </c>
      <c r="C33" s="112">
        <f>C34-SUM(C7:C32)</f>
        <v>447469581.84330392</v>
      </c>
      <c r="D33" s="218">
        <f>D34-SUM(D7:D32)</f>
        <v>250393166.32783103</v>
      </c>
      <c r="E33" s="112">
        <f>E34-SUM(E7:E32)</f>
        <v>266266974.10366559</v>
      </c>
      <c r="F33" s="161">
        <f t="shared" si="0"/>
        <v>6.3395531150604683</v>
      </c>
      <c r="G33" s="107">
        <f t="shared" si="1"/>
        <v>29.652963210199403</v>
      </c>
    </row>
    <row r="34" spans="1:7" s="128" customFormat="1" ht="15">
      <c r="A34" s="125"/>
      <c r="B34" s="125" t="s">
        <v>38</v>
      </c>
      <c r="C34" s="126">
        <v>1611731769.57759</v>
      </c>
      <c r="D34" s="190">
        <v>919165347.61710703</v>
      </c>
      <c r="E34" s="190">
        <v>897943899.286533</v>
      </c>
      <c r="F34" s="162">
        <f t="shared" si="0"/>
        <v>-2.3087737571471365</v>
      </c>
      <c r="G34" s="127">
        <f t="shared" si="1"/>
        <v>100</v>
      </c>
    </row>
    <row r="39" spans="1:7">
      <c r="D39" s="6"/>
    </row>
  </sheetData>
  <sortState ref="B7:E32">
    <sortCondition descending="1" ref="E7"/>
  </sortState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8"/>
  <sheetViews>
    <sheetView topLeftCell="A25" workbookViewId="0">
      <selection activeCell="F4" sqref="F4"/>
    </sheetView>
  </sheetViews>
  <sheetFormatPr defaultRowHeight="15"/>
  <cols>
    <col min="1" max="1" width="7.85546875" style="226" bestFit="1" customWidth="1"/>
    <col min="2" max="2" width="20" style="222" bestFit="1" customWidth="1"/>
    <col min="3" max="4" width="15.5703125" style="227" customWidth="1"/>
    <col min="5" max="5" width="11.85546875" style="223" bestFit="1" customWidth="1"/>
    <col min="6" max="16384" width="9.140625" style="222"/>
  </cols>
  <sheetData>
    <row r="1" spans="1:5">
      <c r="A1" s="211" t="s">
        <v>65</v>
      </c>
      <c r="B1" s="211"/>
      <c r="C1" s="211"/>
      <c r="D1" s="211"/>
      <c r="E1" s="211"/>
    </row>
    <row r="2" spans="1:5">
      <c r="A2" s="212" t="s">
        <v>112</v>
      </c>
      <c r="B2" s="212"/>
      <c r="C2" s="212"/>
      <c r="D2" s="212"/>
      <c r="E2" s="212"/>
    </row>
    <row r="3" spans="1:5">
      <c r="A3" s="52" t="s">
        <v>66</v>
      </c>
      <c r="B3" s="53"/>
      <c r="C3" s="61"/>
      <c r="D3" s="62" t="s">
        <v>67</v>
      </c>
    </row>
    <row r="4" spans="1:5" ht="45">
      <c r="A4" s="137" t="s">
        <v>2</v>
      </c>
      <c r="B4" s="138" t="s">
        <v>68</v>
      </c>
      <c r="C4" s="140" t="s">
        <v>113</v>
      </c>
      <c r="D4" s="140" t="s">
        <v>114</v>
      </c>
      <c r="E4" s="142" t="s">
        <v>1</v>
      </c>
    </row>
    <row r="5" spans="1:5">
      <c r="A5" s="114"/>
      <c r="B5" s="139"/>
      <c r="C5" s="141" t="s">
        <v>82</v>
      </c>
      <c r="D5" s="141" t="s">
        <v>93</v>
      </c>
      <c r="E5" s="143" t="s">
        <v>7</v>
      </c>
    </row>
    <row r="6" spans="1:5">
      <c r="A6" s="51">
        <v>1</v>
      </c>
      <c r="B6" s="230" t="s">
        <v>122</v>
      </c>
      <c r="C6" s="155">
        <v>66.226571965540003</v>
      </c>
      <c r="D6" s="170">
        <v>58.722750630020002</v>
      </c>
      <c r="E6" s="163">
        <f>D6/C6*100-100</f>
        <v>-11.33052959380791</v>
      </c>
    </row>
    <row r="7" spans="1:5">
      <c r="A7" s="51">
        <v>2</v>
      </c>
      <c r="B7" s="230" t="s">
        <v>134</v>
      </c>
      <c r="C7" s="155">
        <v>10.736458051209999</v>
      </c>
      <c r="D7" s="170">
        <v>9.5406828387199987</v>
      </c>
      <c r="E7" s="163">
        <f t="shared" ref="E7:E21" si="0">D7/C7*100-100</f>
        <v>-11.137520463326695</v>
      </c>
    </row>
    <row r="8" spans="1:5">
      <c r="A8" s="51">
        <v>3</v>
      </c>
      <c r="B8" s="230" t="s">
        <v>121</v>
      </c>
      <c r="C8" s="155">
        <v>2.34313457353</v>
      </c>
      <c r="D8" s="170">
        <v>2.5948322670200001</v>
      </c>
      <c r="E8" s="163">
        <f t="shared" si="0"/>
        <v>10.741922223904126</v>
      </c>
    </row>
    <row r="9" spans="1:5">
      <c r="A9" s="51">
        <v>4</v>
      </c>
      <c r="B9" s="230" t="s">
        <v>133</v>
      </c>
      <c r="C9" s="155">
        <v>1.7944034553199999</v>
      </c>
      <c r="D9" s="170">
        <v>1.94903883709</v>
      </c>
      <c r="E9" s="163">
        <f t="shared" si="0"/>
        <v>8.617648462030175</v>
      </c>
    </row>
    <row r="10" spans="1:5">
      <c r="A10" s="51">
        <v>5</v>
      </c>
      <c r="B10" s="230" t="s">
        <v>118</v>
      </c>
      <c r="C10" s="155">
        <v>0.42265747657000002</v>
      </c>
      <c r="D10" s="170">
        <v>1.8548041533799999</v>
      </c>
      <c r="E10" s="163">
        <f t="shared" si="0"/>
        <v>338.84333205988122</v>
      </c>
    </row>
    <row r="11" spans="1:5">
      <c r="A11" s="51">
        <v>6</v>
      </c>
      <c r="B11" s="230" t="s">
        <v>132</v>
      </c>
      <c r="C11" s="155">
        <v>0.25898673141</v>
      </c>
      <c r="D11" s="170">
        <v>1.58336013784</v>
      </c>
      <c r="E11" s="163">
        <f t="shared" si="0"/>
        <v>511.3672809489974</v>
      </c>
    </row>
    <row r="12" spans="1:5">
      <c r="A12" s="51">
        <v>7</v>
      </c>
      <c r="B12" s="230" t="s">
        <v>120</v>
      </c>
      <c r="C12" s="155">
        <v>1.0967397218299999</v>
      </c>
      <c r="D12" s="170">
        <v>1.2271259480800001</v>
      </c>
      <c r="E12" s="163">
        <f t="shared" si="0"/>
        <v>11.88852958042223</v>
      </c>
    </row>
    <row r="13" spans="1:5">
      <c r="A13" s="51">
        <v>8</v>
      </c>
      <c r="B13" s="230" t="s">
        <v>116</v>
      </c>
      <c r="C13" s="155">
        <v>0.91272638116000004</v>
      </c>
      <c r="D13" s="170">
        <v>0.99309052378999996</v>
      </c>
      <c r="E13" s="163">
        <f t="shared" si="0"/>
        <v>8.8048449446441737</v>
      </c>
    </row>
    <row r="14" spans="1:5">
      <c r="A14" s="51">
        <v>9</v>
      </c>
      <c r="B14" s="230" t="s">
        <v>125</v>
      </c>
      <c r="C14" s="155">
        <v>0.84603048435000006</v>
      </c>
      <c r="D14" s="170">
        <v>0.89216901791000003</v>
      </c>
      <c r="E14" s="163">
        <f t="shared" si="0"/>
        <v>5.4535308612960733</v>
      </c>
    </row>
    <row r="15" spans="1:5">
      <c r="A15" s="51">
        <v>10</v>
      </c>
      <c r="B15" s="230" t="s">
        <v>124</v>
      </c>
      <c r="C15" s="155">
        <v>0.76230634824999999</v>
      </c>
      <c r="D15" s="170">
        <v>0.78529982399999998</v>
      </c>
      <c r="E15" s="163">
        <f t="shared" si="0"/>
        <v>3.0163038524846826</v>
      </c>
    </row>
    <row r="16" spans="1:5">
      <c r="A16" s="51">
        <v>11</v>
      </c>
      <c r="B16" s="230" t="s">
        <v>117</v>
      </c>
      <c r="C16" s="155">
        <v>1.1950482145799999</v>
      </c>
      <c r="D16" s="170">
        <v>0.78212178282</v>
      </c>
      <c r="E16" s="163">
        <f t="shared" si="0"/>
        <v>-34.553119005756855</v>
      </c>
    </row>
    <row r="17" spans="1:5">
      <c r="A17" s="51">
        <v>12</v>
      </c>
      <c r="B17" s="230" t="s">
        <v>119</v>
      </c>
      <c r="C17" s="155">
        <v>0.59459452210999997</v>
      </c>
      <c r="D17" s="170">
        <v>0.53951024563000005</v>
      </c>
      <c r="E17" s="163">
        <f t="shared" si="0"/>
        <v>-9.2641749009940213</v>
      </c>
    </row>
    <row r="18" spans="1:5">
      <c r="A18" s="51">
        <v>13</v>
      </c>
      <c r="B18" s="230" t="s">
        <v>127</v>
      </c>
      <c r="C18" s="155">
        <v>0.62884176093999999</v>
      </c>
      <c r="D18" s="170">
        <v>0.52402296302999996</v>
      </c>
      <c r="E18" s="163">
        <f t="shared" si="0"/>
        <v>-16.668549136004529</v>
      </c>
    </row>
    <row r="19" spans="1:5">
      <c r="A19" s="51">
        <v>14</v>
      </c>
      <c r="B19" s="230" t="s">
        <v>130</v>
      </c>
      <c r="C19" s="155">
        <v>1.1884980387200001</v>
      </c>
      <c r="D19" s="170">
        <v>0.46852501611000003</v>
      </c>
      <c r="E19" s="163">
        <f t="shared" si="0"/>
        <v>-60.578393834406612</v>
      </c>
    </row>
    <row r="20" spans="1:5">
      <c r="A20" s="51">
        <v>15</v>
      </c>
      <c r="B20" s="231" t="s">
        <v>37</v>
      </c>
      <c r="C20" s="220">
        <f>+C21-SUM(C6:C19)</f>
        <v>4.4253406675100138</v>
      </c>
      <c r="D20" s="220">
        <f>+D21-SUM(D6:D19)</f>
        <v>4.3735775989499786</v>
      </c>
      <c r="E20" s="163">
        <f t="shared" si="0"/>
        <v>-1.169696808656326</v>
      </c>
    </row>
    <row r="21" spans="1:5" s="224" customFormat="1">
      <c r="A21" s="164"/>
      <c r="B21" s="232" t="s">
        <v>92</v>
      </c>
      <c r="C21" s="233">
        <v>93.432338393029994</v>
      </c>
      <c r="D21" s="234">
        <v>86.830911784389997</v>
      </c>
      <c r="E21" s="165">
        <f t="shared" si="0"/>
        <v>-7.0654622609043685</v>
      </c>
    </row>
    <row r="22" spans="1:5">
      <c r="A22" s="166"/>
      <c r="B22" s="167"/>
      <c r="C22" s="58"/>
      <c r="D22" s="58"/>
      <c r="E22" s="168"/>
    </row>
    <row r="24" spans="1:5">
      <c r="A24" s="211" t="s">
        <v>65</v>
      </c>
      <c r="B24" s="211"/>
      <c r="C24" s="211"/>
      <c r="D24" s="211"/>
      <c r="E24" s="211"/>
    </row>
    <row r="25" spans="1:5">
      <c r="A25" s="212" t="s">
        <v>112</v>
      </c>
      <c r="B25" s="212"/>
      <c r="C25" s="212"/>
      <c r="D25" s="212"/>
      <c r="E25" s="212"/>
    </row>
    <row r="26" spans="1:5">
      <c r="A26" s="52" t="s">
        <v>69</v>
      </c>
      <c r="B26" s="53"/>
      <c r="C26" s="61"/>
      <c r="D26" s="62" t="s">
        <v>67</v>
      </c>
    </row>
    <row r="27" spans="1:5" ht="45">
      <c r="A27" s="228" t="s">
        <v>2</v>
      </c>
      <c r="B27" s="237" t="s">
        <v>68</v>
      </c>
      <c r="C27" s="140" t="s">
        <v>113</v>
      </c>
      <c r="D27" s="140" t="s">
        <v>114</v>
      </c>
      <c r="E27" s="229" t="s">
        <v>1</v>
      </c>
    </row>
    <row r="28" spans="1:5">
      <c r="A28" s="235"/>
      <c r="B28" s="238"/>
      <c r="C28" s="141" t="s">
        <v>82</v>
      </c>
      <c r="D28" s="141" t="s">
        <v>93</v>
      </c>
      <c r="E28" s="236" t="s">
        <v>7</v>
      </c>
    </row>
    <row r="29" spans="1:5">
      <c r="A29" s="240">
        <v>1</v>
      </c>
      <c r="B29" s="239" t="s">
        <v>122</v>
      </c>
      <c r="C29" s="244">
        <v>570.96970220953597</v>
      </c>
      <c r="D29" s="169">
        <v>554.75884071197299</v>
      </c>
      <c r="E29" s="147">
        <f>D29/C29*100-100</f>
        <v>-2.8391806841642051</v>
      </c>
    </row>
    <row r="30" spans="1:5">
      <c r="A30" s="241">
        <v>2</v>
      </c>
      <c r="B30" s="230" t="s">
        <v>118</v>
      </c>
      <c r="C30" s="245">
        <v>125.05247516255599</v>
      </c>
      <c r="D30" s="170">
        <v>173.09115725064601</v>
      </c>
      <c r="E30" s="144">
        <f t="shared" ref="E30:E44" si="1">D30/C30*100-100</f>
        <v>38.414819079465985</v>
      </c>
    </row>
    <row r="31" spans="1:5">
      <c r="A31" s="241">
        <v>3</v>
      </c>
      <c r="B31" s="230" t="s">
        <v>132</v>
      </c>
      <c r="C31" s="245">
        <v>20.263516078060199</v>
      </c>
      <c r="D31" s="170">
        <v>15.6954164399801</v>
      </c>
      <c r="E31" s="144">
        <f t="shared" si="1"/>
        <v>-22.543469852332748</v>
      </c>
    </row>
    <row r="32" spans="1:5">
      <c r="A32" s="241">
        <v>4</v>
      </c>
      <c r="B32" s="230" t="s">
        <v>131</v>
      </c>
      <c r="C32" s="245">
        <v>10.039177297535499</v>
      </c>
      <c r="D32" s="170">
        <v>11.7186121230525</v>
      </c>
      <c r="E32" s="144">
        <f t="shared" si="1"/>
        <v>16.728809301229134</v>
      </c>
    </row>
    <row r="33" spans="1:5">
      <c r="A33" s="241">
        <v>5</v>
      </c>
      <c r="B33" s="230" t="s">
        <v>126</v>
      </c>
      <c r="C33" s="245">
        <v>14.3434273993172</v>
      </c>
      <c r="D33" s="170">
        <v>10.4451648116138</v>
      </c>
      <c r="E33" s="144">
        <f t="shared" si="1"/>
        <v>-27.17804105794805</v>
      </c>
    </row>
    <row r="34" spans="1:5">
      <c r="A34" s="241">
        <v>6</v>
      </c>
      <c r="B34" s="230" t="s">
        <v>134</v>
      </c>
      <c r="C34" s="245">
        <v>10.6488348916241</v>
      </c>
      <c r="D34" s="170">
        <v>9.1758890109485698</v>
      </c>
      <c r="E34" s="144">
        <f t="shared" si="1"/>
        <v>-13.831990970524714</v>
      </c>
    </row>
    <row r="35" spans="1:5">
      <c r="A35" s="241">
        <v>7</v>
      </c>
      <c r="B35" s="230" t="s">
        <v>116</v>
      </c>
      <c r="C35" s="245">
        <v>9.92977326721822</v>
      </c>
      <c r="D35" s="170">
        <v>8.7064488227368884</v>
      </c>
      <c r="E35" s="144">
        <f t="shared" si="1"/>
        <v>-12.319762108969485</v>
      </c>
    </row>
    <row r="36" spans="1:5">
      <c r="A36" s="241">
        <v>8</v>
      </c>
      <c r="B36" s="230" t="s">
        <v>120</v>
      </c>
      <c r="C36" s="245">
        <v>4.4107699733928198</v>
      </c>
      <c r="D36" s="170">
        <v>8.3958629485728906</v>
      </c>
      <c r="E36" s="144">
        <f t="shared" si="1"/>
        <v>90.349145369616423</v>
      </c>
    </row>
    <row r="37" spans="1:5">
      <c r="A37" s="241">
        <v>9</v>
      </c>
      <c r="B37" s="230" t="s">
        <v>123</v>
      </c>
      <c r="C37" s="245">
        <v>26.729195507106301</v>
      </c>
      <c r="D37" s="170">
        <v>7.5040734258656698</v>
      </c>
      <c r="E37" s="144">
        <f t="shared" si="1"/>
        <v>-71.925554497625583</v>
      </c>
    </row>
    <row r="38" spans="1:5">
      <c r="A38" s="241">
        <v>10</v>
      </c>
      <c r="B38" s="230" t="s">
        <v>115</v>
      </c>
      <c r="C38" s="245">
        <v>18.566018413984601</v>
      </c>
      <c r="D38" s="170">
        <v>7.0164807532844202</v>
      </c>
      <c r="E38" s="144">
        <f t="shared" si="1"/>
        <v>-62.207940351931619</v>
      </c>
    </row>
    <row r="39" spans="1:5">
      <c r="A39" s="241">
        <v>11</v>
      </c>
      <c r="B39" s="230" t="s">
        <v>133</v>
      </c>
      <c r="C39" s="245">
        <v>3.3430318497663802</v>
      </c>
      <c r="D39" s="170">
        <v>5.2020982657437802</v>
      </c>
      <c r="E39" s="144">
        <f t="shared" si="1"/>
        <v>55.610191572279405</v>
      </c>
    </row>
    <row r="40" spans="1:5">
      <c r="A40" s="241">
        <v>12</v>
      </c>
      <c r="B40" s="230" t="s">
        <v>128</v>
      </c>
      <c r="C40" s="245">
        <v>8.9275150802388303</v>
      </c>
      <c r="D40" s="170">
        <v>5.19577185983748</v>
      </c>
      <c r="E40" s="144">
        <f t="shared" si="1"/>
        <v>-41.80046952439892</v>
      </c>
    </row>
    <row r="41" spans="1:5">
      <c r="A41" s="241">
        <v>13</v>
      </c>
      <c r="B41" s="230" t="s">
        <v>129</v>
      </c>
      <c r="C41" s="245">
        <v>5.5849769686695803</v>
      </c>
      <c r="D41" s="170">
        <v>5.1343274118433104</v>
      </c>
      <c r="E41" s="144">
        <f t="shared" si="1"/>
        <v>-8.0689599859463925</v>
      </c>
    </row>
    <row r="42" spans="1:5">
      <c r="A42" s="241">
        <v>14</v>
      </c>
      <c r="B42" s="230" t="s">
        <v>121</v>
      </c>
      <c r="C42" s="245">
        <v>3.4108761075529799</v>
      </c>
      <c r="D42" s="170">
        <v>4.70225382670814</v>
      </c>
      <c r="E42" s="144">
        <f t="shared" si="1"/>
        <v>37.860587087744335</v>
      </c>
    </row>
    <row r="43" spans="1:5">
      <c r="A43" s="242">
        <v>15</v>
      </c>
      <c r="B43" s="241" t="s">
        <v>37</v>
      </c>
      <c r="C43" s="220">
        <f>+C44-SUM(C29:C42)</f>
        <v>86.946057410547837</v>
      </c>
      <c r="D43" s="220">
        <f>+D44-SUM(D29:D42)</f>
        <v>158.03241340811644</v>
      </c>
      <c r="E43" s="144">
        <f t="shared" si="1"/>
        <v>81.759148275014013</v>
      </c>
    </row>
    <row r="44" spans="1:5" s="224" customFormat="1">
      <c r="A44" s="115"/>
      <c r="B44" s="243" t="s">
        <v>92</v>
      </c>
      <c r="C44" s="146">
        <v>919.16534761710648</v>
      </c>
      <c r="D44" s="146">
        <v>984.77481107092296</v>
      </c>
      <c r="E44" s="145">
        <f t="shared" si="1"/>
        <v>7.1379391775273007</v>
      </c>
    </row>
    <row r="48" spans="1:5">
      <c r="C48" s="225"/>
    </row>
  </sheetData>
  <mergeCells count="4">
    <mergeCell ref="A1:E1"/>
    <mergeCell ref="A2:E2"/>
    <mergeCell ref="A24:E24"/>
    <mergeCell ref="A25:E2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composition</vt:lpstr>
      <vt:lpstr>export</vt:lpstr>
      <vt:lpstr>Import</vt:lpstr>
      <vt:lpstr>partner</vt:lpstr>
      <vt:lpstr>export!Print_Area</vt:lpstr>
    </vt:vector>
  </TitlesOfParts>
  <Company>TEPC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TEPC</dc:creator>
  <cp:lastModifiedBy>user</cp:lastModifiedBy>
  <cp:lastPrinted>2022-08-08T09:22:08Z</cp:lastPrinted>
  <dcterms:created xsi:type="dcterms:W3CDTF">2022-07-25T08:04:46Z</dcterms:created>
  <dcterms:modified xsi:type="dcterms:W3CDTF">2024-02-21T06:15:17Z</dcterms:modified>
</cp:coreProperties>
</file>